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E:\Denebola\Zákazky\Prebiehajúce\Obec Pohronský Bukovec\Výzva\"/>
    </mc:Choice>
  </mc:AlternateContent>
  <xr:revisionPtr revIDLastSave="0" documentId="13_ncr:1_{454E315A-CE58-49B8-80F7-2B9E349E2B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2 - Zateplenie obvodovéh..." sheetId="3" r:id="rId1"/>
  </sheets>
  <definedNames>
    <definedName name="_xlnm._FilterDatabase" localSheetId="0" hidden="1">'02 - Zateplenie obvodovéh...'!$C$127:$K$161</definedName>
    <definedName name="_xlnm.Print_Titles" localSheetId="0">'02 - Zateplenie obvodovéh...'!$127:$127</definedName>
    <definedName name="_xlnm.Print_Area" localSheetId="0">'02 - Zateplenie obvodovéh...'!$C$4:$J$76,'02 - Zateplenie obvodovéh...'!$C$82:$J$109,'02 - Zateplenie obvodovéh...'!$C$115:$K$161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3" l="1"/>
  <c r="J38" i="3"/>
  <c r="J37" i="3"/>
  <c r="BI161" i="3"/>
  <c r="BH161" i="3"/>
  <c r="BG161" i="3"/>
  <c r="BE161" i="3"/>
  <c r="T161" i="3"/>
  <c r="T160" i="3" s="1"/>
  <c r="T159" i="3" s="1"/>
  <c r="R161" i="3"/>
  <c r="R160" i="3"/>
  <c r="R159" i="3" s="1"/>
  <c r="P161" i="3"/>
  <c r="P160" i="3" s="1"/>
  <c r="P159" i="3" s="1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4" i="3"/>
  <c r="BH154" i="3"/>
  <c r="BG154" i="3"/>
  <c r="BE154" i="3"/>
  <c r="T154" i="3"/>
  <c r="R154" i="3"/>
  <c r="P154" i="3"/>
  <c r="BI151" i="3"/>
  <c r="BH151" i="3"/>
  <c r="BG151" i="3"/>
  <c r="BE151" i="3"/>
  <c r="T151" i="3"/>
  <c r="T150" i="3" s="1"/>
  <c r="R151" i="3"/>
  <c r="R150" i="3" s="1"/>
  <c r="P151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R137" i="3"/>
  <c r="P137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F122" i="3"/>
  <c r="E120" i="3"/>
  <c r="J31" i="3"/>
  <c r="F89" i="3"/>
  <c r="E87" i="3"/>
  <c r="J125" i="3"/>
  <c r="J124" i="3"/>
  <c r="F125" i="3"/>
  <c r="F124" i="3"/>
  <c r="J122" i="3"/>
  <c r="E118" i="3"/>
  <c r="BK161" i="3"/>
  <c r="J161" i="3"/>
  <c r="BK158" i="3"/>
  <c r="J158" i="3"/>
  <c r="BK157" i="3"/>
  <c r="J157" i="3"/>
  <c r="BK154" i="3"/>
  <c r="J154" i="3"/>
  <c r="BK151" i="3"/>
  <c r="J151" i="3"/>
  <c r="BK149" i="3"/>
  <c r="J149" i="3"/>
  <c r="BK148" i="3"/>
  <c r="J148" i="3"/>
  <c r="BK147" i="3"/>
  <c r="J147" i="3"/>
  <c r="BK146" i="3"/>
  <c r="J146" i="3"/>
  <c r="BK145" i="3"/>
  <c r="J145" i="3"/>
  <c r="BK143" i="3"/>
  <c r="J143" i="3"/>
  <c r="BK140" i="3"/>
  <c r="J140" i="3"/>
  <c r="BK137" i="3"/>
  <c r="J137" i="3"/>
  <c r="BK133" i="3"/>
  <c r="J133" i="3"/>
  <c r="BK132" i="3"/>
  <c r="J132" i="3"/>
  <c r="BK131" i="3"/>
  <c r="J131" i="3"/>
  <c r="J35" i="3" l="1"/>
  <c r="F37" i="3"/>
  <c r="F35" i="3"/>
  <c r="F39" i="3"/>
  <c r="F38" i="3"/>
  <c r="P130" i="3"/>
  <c r="T130" i="3"/>
  <c r="P144" i="3"/>
  <c r="T144" i="3"/>
  <c r="BK153" i="3"/>
  <c r="J153" i="3" s="1"/>
  <c r="J102" i="3" s="1"/>
  <c r="P153" i="3"/>
  <c r="P152" i="3" s="1"/>
  <c r="R153" i="3"/>
  <c r="R152" i="3" s="1"/>
  <c r="BK130" i="3"/>
  <c r="J130" i="3" s="1"/>
  <c r="J98" i="3" s="1"/>
  <c r="R130" i="3"/>
  <c r="BK144" i="3"/>
  <c r="J144" i="3" s="1"/>
  <c r="J99" i="3" s="1"/>
  <c r="R144" i="3"/>
  <c r="T153" i="3"/>
  <c r="T152" i="3" s="1"/>
  <c r="E85" i="3"/>
  <c r="J89" i="3"/>
  <c r="F91" i="3"/>
  <c r="J91" i="3"/>
  <c r="F92" i="3"/>
  <c r="J92" i="3"/>
  <c r="BF131" i="3"/>
  <c r="BF132" i="3"/>
  <c r="BF133" i="3"/>
  <c r="BF137" i="3"/>
  <c r="BF140" i="3"/>
  <c r="BF143" i="3"/>
  <c r="BF145" i="3"/>
  <c r="BF146" i="3"/>
  <c r="BF147" i="3"/>
  <c r="BF148" i="3"/>
  <c r="BF149" i="3"/>
  <c r="BF151" i="3"/>
  <c r="BF154" i="3"/>
  <c r="BF157" i="3"/>
  <c r="BF158" i="3"/>
  <c r="BF161" i="3"/>
  <c r="BK150" i="3"/>
  <c r="J150" i="3" s="1"/>
  <c r="J100" i="3" s="1"/>
  <c r="BK160" i="3"/>
  <c r="J160" i="3" s="1"/>
  <c r="J104" i="3" s="1"/>
  <c r="T129" i="3" l="1"/>
  <c r="T128" i="3" s="1"/>
  <c r="R129" i="3"/>
  <c r="R128" i="3" s="1"/>
  <c r="P129" i="3"/>
  <c r="P128" i="3" s="1"/>
  <c r="BK152" i="3"/>
  <c r="J152" i="3" s="1"/>
  <c r="J101" i="3" s="1"/>
  <c r="BK129" i="3"/>
  <c r="BK159" i="3"/>
  <c r="J159" i="3" s="1"/>
  <c r="J103" i="3" s="1"/>
  <c r="F36" i="3"/>
  <c r="J36" i="3"/>
  <c r="BK128" i="3" l="1"/>
  <c r="J128" i="3" s="1"/>
  <c r="J96" i="3" s="1"/>
  <c r="J109" i="3" s="1"/>
  <c r="J129" i="3"/>
  <c r="J97" i="3" s="1"/>
  <c r="J30" i="3" l="1"/>
  <c r="J32" i="3" s="1"/>
  <c r="J41" i="3" l="1"/>
</calcChain>
</file>

<file path=xl/sharedStrings.xml><?xml version="1.0" encoding="utf-8"?>
<sst xmlns="http://schemas.openxmlformats.org/spreadsheetml/2006/main" count="458" uniqueCount="157">
  <si>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</si>
  <si>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</si>
  <si>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</si>
  <si>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</si>
  <si>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</si>
  <si>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</si>
  <si>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</si>
  <si>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</si>
  <si>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</si>
  <si>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</si>
  <si>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</si>
  <si>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</si>
  <si>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</si>
  <si>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</si>
  <si>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</si>
  <si>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</si>
  <si>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</si>
  <si>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</si>
  <si>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</si>
  <si>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</si>
  <si>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</si>
  <si>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</si>
  <si>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</si>
  <si>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</si>
  <si>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</si>
  <si>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</si>
  <si>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</si>
  <si>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</si>
  <si>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</si>
  <si>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</si>
  <si>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</si>
  <si>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</si>
  <si>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</si>
  <si>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</si>
  <si>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</si>
  <si>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</si>
  <si>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</si>
  <si>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</si>
  <si>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</si>
  <si>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</si>
  <si>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</si>
  <si>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</si>
  <si>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</si>
  <si>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</si>
  <si>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{65e02a45-894f-4d16-8a35-e46d9bab2430}</t>
  </si>
  <si>
    <t>Celkové náklady za stavbu 1) + 2)</t>
  </si>
  <si>
    <t>KRYCÍ LIST ROZPOČTU</t>
  </si>
  <si>
    <t>Objekt: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</si>
  <si>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</si>
  <si>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</si>
  <si>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</si>
  <si>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</si>
  <si>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</si>
  <si>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</si>
  <si>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</si>
  <si>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</si>
  <si>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</si>
  <si>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</si>
  <si>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</si>
  <si>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</si>
  <si>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</si>
  <si>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</si>
  <si>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</si>
  <si>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</si>
  <si>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</si>
  <si>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</si>
  <si>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</si>
  <si>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</si>
  <si>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</si>
  <si>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</si>
  <si>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</si>
  <si>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</si>
  <si>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</si>
  <si>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</si>
  <si>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</si>
  <si>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</si>
  <si>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</si>
  <si>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</si>
  <si>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625258007</t>
  </si>
  <si>
    <t>Kontaktný zatepľovací systém hr. 100 mm  (EPS 70 + silikatova omietka , zrno 1,5 mm</t>
  </si>
  <si>
    <t>m2</t>
  </si>
  <si>
    <t>4</t>
  </si>
  <si>
    <t>2</t>
  </si>
  <si>
    <t>625258022</t>
  </si>
  <si>
    <t>Kontaktný zatepľovací systém ostenia hr. 30 mm , (EPS 70 F)+ silikatova omietka , zrno 1,5 mm</t>
  </si>
  <si>
    <t>VV</t>
  </si>
  <si>
    <t>Súčet</t>
  </si>
  <si>
    <t>3</t>
  </si>
  <si>
    <t>62525809R9</t>
  </si>
  <si>
    <t>Kontaktný zatepľovací systém pre rimsu extr. hr. 30 mm + silikatova omietka , zrno 1,5 mm</t>
  </si>
  <si>
    <t>6252580R8</t>
  </si>
  <si>
    <t>priplatok za profily k ETICS</t>
  </si>
  <si>
    <t>8</t>
  </si>
  <si>
    <t>9</t>
  </si>
  <si>
    <t>Ostatné konštrukcie a práce-búranie</t>
  </si>
  <si>
    <t>941942011</t>
  </si>
  <si>
    <t>Montáž lešenia rámového systémového (napr. typ Layher, Sprint) s podlahami šírky do 1,10 m a výšky do 10 m</t>
  </si>
  <si>
    <t>10</t>
  </si>
  <si>
    <t>941942811</t>
  </si>
  <si>
    <t>Demontáž lešenia rámového systémového (napr. typ Layher, Sprint) s podlahami, šírky do 1,10 m a výšky do 10m</t>
  </si>
  <si>
    <t>12</t>
  </si>
  <si>
    <t>9419429R11</t>
  </si>
  <si>
    <t>Príplatok za prvý a každý ďalší i začatý týždeň použitia lešenia - individul. kal cena</t>
  </si>
  <si>
    <t>14</t>
  </si>
  <si>
    <t>16</t>
  </si>
  <si>
    <t>99</t>
  </si>
  <si>
    <t>Presun hmôt HSV</t>
  </si>
  <si>
    <t>999281211</t>
  </si>
  <si>
    <t>Presun hmôt pre opravy a údržbu vonkajších plášťov doterajších objektov výšky do 25 m</t>
  </si>
  <si>
    <t>t</t>
  </si>
  <si>
    <t>18</t>
  </si>
  <si>
    <t>02 - Zateplenie obvodového plášťa - bočná strana</t>
  </si>
  <si>
    <t>PSV - Práce a dodávky PSV</t>
  </si>
  <si>
    <t xml:space="preserve">    764 - Konštrukcie klampiarske</t>
  </si>
  <si>
    <t>M - Práce a dodávky M</t>
  </si>
  <si>
    <t xml:space="preserve">    21-M - Elektromontáže</t>
  </si>
  <si>
    <t>625249001</t>
  </si>
  <si>
    <t>vymurovanie ytong 100 mm, zašalovanie stropu + prekrytie</t>
  </si>
  <si>
    <t>ks</t>
  </si>
  <si>
    <t>(3+1,5*2)*0,3</t>
  </si>
  <si>
    <t>(5+5+4,6+4,3+2,4+6+5)*0,3</t>
  </si>
  <si>
    <t>(5,4+1,8+6,3+7)*0,75 " rimsa</t>
  </si>
  <si>
    <t>96,218+4,065+11,49+15,375</t>
  </si>
  <si>
    <t>6209911R21</t>
  </si>
  <si>
    <t>Zakrývanie výplní vonkajších otvorov  / napr foliou/</t>
  </si>
  <si>
    <t>9518900R01</t>
  </si>
  <si>
    <t>Dod. + mont okolo veže lešenie</t>
  </si>
  <si>
    <t>9539961P01</t>
  </si>
  <si>
    <t>Tmelenie stykov konštrukcií silikónovým tmelom</t>
  </si>
  <si>
    <t>m</t>
  </si>
  <si>
    <t>22</t>
  </si>
  <si>
    <t>24</t>
  </si>
  <si>
    <t>PSV</t>
  </si>
  <si>
    <t>Práce a dodávky PSV</t>
  </si>
  <si>
    <t>764</t>
  </si>
  <si>
    <t>Konštrukcie klampiarske</t>
  </si>
  <si>
    <t>764410450</t>
  </si>
  <si>
    <t>Oplechovanie parapetov z pozinkovaného farbeného PZf plechu, vrátane rohov r.š. 330 mm</t>
  </si>
  <si>
    <t>26</t>
  </si>
  <si>
    <t>3+1,25+1,0+0,9*2</t>
  </si>
  <si>
    <t>764410850</t>
  </si>
  <si>
    <t>Demontáž oplechovania parapetov rš od 100 do 330 mm,  -0,00135t</t>
  </si>
  <si>
    <t>28</t>
  </si>
  <si>
    <t>998764203</t>
  </si>
  <si>
    <t>Presun hmôt pre konštrukcie klampiarske v objektoch výšky nad 12 do 24 m</t>
  </si>
  <si>
    <t>%</t>
  </si>
  <si>
    <t>30</t>
  </si>
  <si>
    <t>M</t>
  </si>
  <si>
    <t>Práce a dodávky M</t>
  </si>
  <si>
    <t>21-M</t>
  </si>
  <si>
    <t>Elektromontáže</t>
  </si>
  <si>
    <t>21085PC21</t>
  </si>
  <si>
    <t>Stena pre vstupom -premiestnenie svietidla a vypínača na zatepľovací systém</t>
  </si>
  <si>
    <t>64</t>
  </si>
  <si>
    <t>32</t>
  </si>
  <si>
    <t>zateplenie bočnej strany</t>
  </si>
  <si>
    <t>Obec Pohronský Bukovec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</si>
</sst>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18" fillId="3" borderId="0" xfId="0" applyNumberFormat="1" applyFont="1" applyFill="1" applyAlignment="1">
      <alignment vertical="center"/>
    </xf>
    <xf numFmtId="0" fontId="0" fillId="0" borderId="0" xfId="0" applyProtection="1"/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/>
    <xf numFmtId="166" fontId="21" fillId="0" borderId="12" xfId="0" applyNumberFormat="1" applyFont="1" applyBorder="1" applyAlignment="1"/>
    <xf numFmtId="166" fontId="21" fillId="0" borderId="13" xfId="0" applyNumberFormat="1" applyFont="1" applyBorder="1" applyAlignment="1"/>
    <xf numFmtId="4" fontId="22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49" fontId="16" fillId="0" borderId="22" xfId="0" applyNumberFormat="1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167" fontId="16" fillId="0" borderId="22" xfId="0" applyNumberFormat="1" applyFont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5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162"/>
  <sheetViews>
    <sheetView showGridLines="0" tabSelected="1" workbookViewId="0">
      <selection activeCell="E9" sqref="E9:H9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46"/>
    </row>
    <row r="2" spans="1:46" s="1" customFormat="1" ht="36.950000000000003" customHeight="1" x14ac:dyDescent="0.2">
      <c r="L2" s="135" t="s">
        <v>2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10" t="s">
        <v>44</v>
      </c>
    </row>
    <row r="3" spans="1:46" s="1" customFormat="1" ht="6.95" customHeight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AT3" s="10" t="s">
        <v>42</v>
      </c>
    </row>
    <row r="4" spans="1:46" s="1" customFormat="1" ht="24.95" customHeight="1" x14ac:dyDescent="0.2">
      <c r="B4" s="13"/>
      <c r="D4" s="14" t="s">
        <v>46</v>
      </c>
      <c r="L4" s="13"/>
      <c r="M4" s="47" t="s">
        <v>4</v>
      </c>
      <c r="AT4" s="10" t="s">
        <v>1</v>
      </c>
    </row>
    <row r="5" spans="1:46" s="1" customFormat="1" ht="6.95" customHeight="1" x14ac:dyDescent="0.2">
      <c r="B5" s="13"/>
      <c r="L5" s="13"/>
    </row>
    <row r="6" spans="1:46" s="1" customFormat="1" ht="12" customHeight="1" x14ac:dyDescent="0.2">
      <c r="B6" s="13"/>
      <c r="D6" s="16" t="s">
        <v>5</v>
      </c>
      <c r="L6" s="13"/>
    </row>
    <row r="7" spans="1:46" s="1" customFormat="1" ht="16.5" customHeight="1" x14ac:dyDescent="0.2">
      <c r="B7" s="13"/>
      <c r="E7" s="133" t="s">
        <v>155</v>
      </c>
      <c r="F7" s="134"/>
      <c r="G7" s="134"/>
      <c r="H7" s="134"/>
      <c r="L7" s="13"/>
    </row>
    <row r="8" spans="1:46" s="2" customFormat="1" ht="12" customHeight="1" x14ac:dyDescent="0.2">
      <c r="A8" s="20"/>
      <c r="B8" s="21"/>
      <c r="C8" s="20"/>
      <c r="D8" s="16" t="s">
        <v>47</v>
      </c>
      <c r="E8" s="20"/>
      <c r="F8" s="20"/>
      <c r="G8" s="20"/>
      <c r="H8" s="20"/>
      <c r="I8" s="20"/>
      <c r="J8" s="20"/>
      <c r="K8" s="20"/>
      <c r="L8" s="24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46" s="2" customFormat="1" ht="16.5" customHeight="1" x14ac:dyDescent="0.2">
      <c r="A9" s="20"/>
      <c r="B9" s="21"/>
      <c r="C9" s="20"/>
      <c r="D9" s="20"/>
      <c r="E9" s="131" t="s">
        <v>111</v>
      </c>
      <c r="F9" s="132"/>
      <c r="G9" s="132"/>
      <c r="H9" s="132"/>
      <c r="I9" s="20"/>
      <c r="J9" s="20"/>
      <c r="K9" s="20"/>
      <c r="L9" s="24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46" s="2" customFormat="1" x14ac:dyDescent="0.2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4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1:46" s="2" customFormat="1" ht="12" customHeight="1" x14ac:dyDescent="0.2">
      <c r="A11" s="20"/>
      <c r="B11" s="21"/>
      <c r="C11" s="20"/>
      <c r="D11" s="16" t="s">
        <v>6</v>
      </c>
      <c r="E11" s="20"/>
      <c r="F11" s="15" t="s">
        <v>0</v>
      </c>
      <c r="G11" s="20"/>
      <c r="H11" s="20"/>
      <c r="I11" s="16" t="s">
        <v>7</v>
      </c>
      <c r="J11" s="15" t="s">
        <v>0</v>
      </c>
      <c r="K11" s="20"/>
      <c r="L11" s="24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1:46" s="2" customFormat="1" ht="12" customHeight="1" x14ac:dyDescent="0.2">
      <c r="A12" s="20"/>
      <c r="B12" s="21"/>
      <c r="C12" s="20"/>
      <c r="D12" s="16" t="s">
        <v>8</v>
      </c>
      <c r="E12" s="20"/>
      <c r="F12" s="15" t="s">
        <v>9</v>
      </c>
      <c r="G12" s="20"/>
      <c r="H12" s="20"/>
      <c r="I12" s="16" t="s">
        <v>10</v>
      </c>
      <c r="J12" s="33"/>
      <c r="K12" s="20"/>
      <c r="L12" s="24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46" s="2" customFormat="1" ht="10.9" customHeight="1" x14ac:dyDescent="0.2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4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46" s="2" customFormat="1" ht="12" customHeight="1" x14ac:dyDescent="0.2">
      <c r="A14" s="20"/>
      <c r="B14" s="21"/>
      <c r="C14" s="20"/>
      <c r="D14" s="16" t="s">
        <v>11</v>
      </c>
      <c r="E14" s="20"/>
      <c r="F14" s="20"/>
      <c r="G14" s="20"/>
      <c r="H14" s="20"/>
      <c r="I14" s="16" t="s">
        <v>12</v>
      </c>
      <c r="J14" s="15"/>
      <c r="K14" s="20"/>
      <c r="L14" s="24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46" s="2" customFormat="1" ht="18" customHeight="1" x14ac:dyDescent="0.2">
      <c r="A15" s="20"/>
      <c r="B15" s="21"/>
      <c r="C15" s="20"/>
      <c r="D15" s="20"/>
      <c r="E15" s="15" t="s">
        <v>156</v>
      </c>
      <c r="F15" s="20"/>
      <c r="G15" s="20"/>
      <c r="H15" s="20"/>
      <c r="I15" s="16" t="s">
        <v>13</v>
      </c>
      <c r="J15" s="15"/>
      <c r="K15" s="20"/>
      <c r="L15" s="24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1:46" s="2" customFormat="1" ht="6.95" customHeight="1" x14ac:dyDescent="0.2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4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2" customFormat="1" ht="12" customHeight="1" x14ac:dyDescent="0.2">
      <c r="A17" s="20"/>
      <c r="B17" s="21"/>
      <c r="C17" s="20"/>
      <c r="D17" s="16" t="s">
        <v>14</v>
      </c>
      <c r="E17" s="20"/>
      <c r="F17" s="20"/>
      <c r="G17" s="20"/>
      <c r="H17" s="20"/>
      <c r="I17" s="16" t="s">
        <v>12</v>
      </c>
      <c r="J17" s="15"/>
      <c r="K17" s="20"/>
      <c r="L17" s="24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2" customFormat="1" ht="18" customHeight="1" x14ac:dyDescent="0.2">
      <c r="A18" s="20"/>
      <c r="B18" s="21"/>
      <c r="C18" s="20"/>
      <c r="D18" s="20"/>
      <c r="E18" s="137"/>
      <c r="F18" s="137"/>
      <c r="G18" s="137"/>
      <c r="H18" s="137"/>
      <c r="I18" s="16" t="s">
        <v>13</v>
      </c>
      <c r="J18" s="15"/>
      <c r="K18" s="20"/>
      <c r="L18" s="2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2" customFormat="1" ht="6.95" customHeight="1" x14ac:dyDescent="0.2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" customFormat="1" ht="12" customHeight="1" x14ac:dyDescent="0.2">
      <c r="A20" s="20"/>
      <c r="B20" s="21"/>
      <c r="C20" s="20"/>
      <c r="D20" s="16" t="s">
        <v>15</v>
      </c>
      <c r="E20" s="20"/>
      <c r="F20" s="20"/>
      <c r="G20" s="20"/>
      <c r="H20" s="20"/>
      <c r="I20" s="16" t="s">
        <v>12</v>
      </c>
      <c r="J20" s="15"/>
      <c r="K20" s="20"/>
      <c r="L20" s="24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2" customFormat="1" ht="18" customHeight="1" x14ac:dyDescent="0.2">
      <c r="A21" s="20"/>
      <c r="B21" s="21"/>
      <c r="C21" s="20"/>
      <c r="D21" s="20"/>
      <c r="E21" s="15"/>
      <c r="F21" s="20"/>
      <c r="G21" s="20"/>
      <c r="H21" s="20"/>
      <c r="I21" s="16" t="s">
        <v>13</v>
      </c>
      <c r="J21" s="15"/>
      <c r="K21" s="20"/>
      <c r="L21" s="24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2" customFormat="1" ht="6.95" customHeight="1" x14ac:dyDescent="0.2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4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2" customFormat="1" ht="12" customHeight="1" x14ac:dyDescent="0.2">
      <c r="A23" s="20"/>
      <c r="B23" s="21"/>
      <c r="C23" s="20"/>
      <c r="D23" s="16" t="s">
        <v>17</v>
      </c>
      <c r="E23" s="20"/>
      <c r="F23" s="20"/>
      <c r="G23" s="20"/>
      <c r="H23" s="20"/>
      <c r="I23" s="16" t="s">
        <v>12</v>
      </c>
      <c r="J23" s="15"/>
      <c r="K23" s="20"/>
      <c r="L23" s="24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2" customFormat="1" ht="18" customHeight="1" x14ac:dyDescent="0.2">
      <c r="A24" s="20"/>
      <c r="B24" s="21"/>
      <c r="C24" s="20"/>
      <c r="D24" s="20"/>
      <c r="E24" s="15"/>
      <c r="F24" s="20"/>
      <c r="G24" s="20"/>
      <c r="H24" s="20"/>
      <c r="I24" s="16" t="s">
        <v>13</v>
      </c>
      <c r="J24" s="15"/>
      <c r="K24" s="20"/>
      <c r="L24" s="24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2" customFormat="1" ht="6.95" customHeight="1" x14ac:dyDescent="0.2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4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2" customFormat="1" ht="12" customHeight="1" x14ac:dyDescent="0.2">
      <c r="A26" s="20"/>
      <c r="B26" s="21"/>
      <c r="C26" s="20"/>
      <c r="D26" s="16" t="s">
        <v>18</v>
      </c>
      <c r="E26" s="20"/>
      <c r="F26" s="20"/>
      <c r="G26" s="20"/>
      <c r="H26" s="20"/>
      <c r="I26" s="20"/>
      <c r="J26" s="20"/>
      <c r="K26" s="20"/>
      <c r="L26" s="24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1" s="3" customFormat="1" ht="16.5" customHeight="1" x14ac:dyDescent="0.2">
      <c r="A27" s="48"/>
      <c r="B27" s="49"/>
      <c r="C27" s="48"/>
      <c r="D27" s="48"/>
      <c r="E27" s="138" t="s">
        <v>0</v>
      </c>
      <c r="F27" s="138"/>
      <c r="G27" s="138"/>
      <c r="H27" s="138"/>
      <c r="I27" s="48"/>
      <c r="J27" s="48"/>
      <c r="K27" s="48"/>
      <c r="L27" s="50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s="2" customFormat="1" ht="6.95" customHeight="1" x14ac:dyDescent="0.2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4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2" customFormat="1" ht="6.95" customHeight="1" x14ac:dyDescent="0.2">
      <c r="A29" s="20"/>
      <c r="B29" s="21"/>
      <c r="C29" s="20"/>
      <c r="D29" s="40"/>
      <c r="E29" s="40"/>
      <c r="F29" s="40"/>
      <c r="G29" s="40"/>
      <c r="H29" s="40"/>
      <c r="I29" s="40"/>
      <c r="J29" s="40"/>
      <c r="K29" s="40"/>
      <c r="L29" s="24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2" customFormat="1" ht="14.45" customHeight="1" x14ac:dyDescent="0.2">
      <c r="A30" s="20"/>
      <c r="B30" s="21"/>
      <c r="C30" s="20"/>
      <c r="D30" s="15" t="s">
        <v>48</v>
      </c>
      <c r="E30" s="20"/>
      <c r="F30" s="20"/>
      <c r="G30" s="20"/>
      <c r="H30" s="20"/>
      <c r="I30" s="20"/>
      <c r="J30" s="19">
        <f>J96</f>
        <v>0</v>
      </c>
      <c r="K30" s="20"/>
      <c r="L30" s="24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2" customFormat="1" ht="14.45" customHeight="1" x14ac:dyDescent="0.2">
      <c r="A31" s="20"/>
      <c r="B31" s="21"/>
      <c r="C31" s="20"/>
      <c r="D31" s="18" t="s">
        <v>49</v>
      </c>
      <c r="E31" s="20"/>
      <c r="F31" s="20"/>
      <c r="G31" s="20"/>
      <c r="H31" s="20"/>
      <c r="I31" s="20"/>
      <c r="J31" s="19">
        <f>J107</f>
        <v>0</v>
      </c>
      <c r="K31" s="20"/>
      <c r="L31" s="24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2" customFormat="1" ht="25.35" customHeight="1" x14ac:dyDescent="0.2">
      <c r="A32" s="20"/>
      <c r="B32" s="21"/>
      <c r="C32" s="20"/>
      <c r="D32" s="51" t="s">
        <v>19</v>
      </c>
      <c r="E32" s="20"/>
      <c r="F32" s="20"/>
      <c r="G32" s="20"/>
      <c r="H32" s="20"/>
      <c r="I32" s="20"/>
      <c r="J32" s="42">
        <f>ROUND(J30 + J31, 2)</f>
        <v>0</v>
      </c>
      <c r="K32" s="20"/>
      <c r="L32" s="24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2" customFormat="1" ht="6.95" customHeight="1" x14ac:dyDescent="0.2">
      <c r="A33" s="20"/>
      <c r="B33" s="21"/>
      <c r="C33" s="20"/>
      <c r="D33" s="40"/>
      <c r="E33" s="40"/>
      <c r="F33" s="40"/>
      <c r="G33" s="40"/>
      <c r="H33" s="40"/>
      <c r="I33" s="40"/>
      <c r="J33" s="40"/>
      <c r="K33" s="40"/>
      <c r="L33" s="24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s="2" customFormat="1" ht="14.45" customHeight="1" x14ac:dyDescent="0.2">
      <c r="A34" s="20"/>
      <c r="B34" s="21"/>
      <c r="C34" s="20"/>
      <c r="D34" s="20"/>
      <c r="E34" s="20"/>
      <c r="F34" s="23" t="s">
        <v>21</v>
      </c>
      <c r="G34" s="20"/>
      <c r="H34" s="20"/>
      <c r="I34" s="23" t="s">
        <v>20</v>
      </c>
      <c r="J34" s="23" t="s">
        <v>22</v>
      </c>
      <c r="K34" s="20"/>
      <c r="L34" s="24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2" customFormat="1" ht="14.45" customHeight="1" x14ac:dyDescent="0.2">
      <c r="A35" s="20"/>
      <c r="B35" s="21"/>
      <c r="C35" s="20"/>
      <c r="D35" s="52" t="s">
        <v>23</v>
      </c>
      <c r="E35" s="16" t="s">
        <v>24</v>
      </c>
      <c r="F35" s="53">
        <f>ROUND((SUM(BE107:BE108) + SUM(BE128:BE161)),  2)</f>
        <v>0</v>
      </c>
      <c r="G35" s="20"/>
      <c r="H35" s="20"/>
      <c r="I35" s="54">
        <v>0.2</v>
      </c>
      <c r="J35" s="53">
        <f>ROUND(((SUM(BE107:BE108) + SUM(BE128:BE161))*I35),  2)</f>
        <v>0</v>
      </c>
      <c r="K35" s="20"/>
      <c r="L35" s="24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s="2" customFormat="1" ht="14.45" customHeight="1" x14ac:dyDescent="0.2">
      <c r="A36" s="20"/>
      <c r="B36" s="21"/>
      <c r="C36" s="20"/>
      <c r="D36" s="20"/>
      <c r="E36" s="16" t="s">
        <v>25</v>
      </c>
      <c r="F36" s="53">
        <f>ROUND((SUM(BF107:BF108) + SUM(BF128:BF161)),  2)</f>
        <v>0</v>
      </c>
      <c r="G36" s="20"/>
      <c r="H36" s="20"/>
      <c r="I36" s="54">
        <v>0.2</v>
      </c>
      <c r="J36" s="53">
        <f>ROUND(((SUM(BF107:BF108) + SUM(BF128:BF161))*I36),  2)</f>
        <v>0</v>
      </c>
      <c r="K36" s="20"/>
      <c r="L36" s="24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2" customFormat="1" ht="14.45" hidden="1" customHeight="1" x14ac:dyDescent="0.2">
      <c r="A37" s="20"/>
      <c r="B37" s="21"/>
      <c r="C37" s="20"/>
      <c r="D37" s="20"/>
      <c r="E37" s="16" t="s">
        <v>26</v>
      </c>
      <c r="F37" s="53">
        <f>ROUND((SUM(BG107:BG108) + SUM(BG128:BG161)),  2)</f>
        <v>0</v>
      </c>
      <c r="G37" s="20"/>
      <c r="H37" s="20"/>
      <c r="I37" s="54">
        <v>0.2</v>
      </c>
      <c r="J37" s="53">
        <f>0</f>
        <v>0</v>
      </c>
      <c r="K37" s="20"/>
      <c r="L37" s="24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2" customFormat="1" ht="14.45" hidden="1" customHeight="1" x14ac:dyDescent="0.2">
      <c r="A38" s="20"/>
      <c r="B38" s="21"/>
      <c r="C38" s="20"/>
      <c r="D38" s="20"/>
      <c r="E38" s="16" t="s">
        <v>27</v>
      </c>
      <c r="F38" s="53">
        <f>ROUND((SUM(BH107:BH108) + SUM(BH128:BH161)),  2)</f>
        <v>0</v>
      </c>
      <c r="G38" s="20"/>
      <c r="H38" s="20"/>
      <c r="I38" s="54">
        <v>0.2</v>
      </c>
      <c r="J38" s="53">
        <f>0</f>
        <v>0</v>
      </c>
      <c r="K38" s="20"/>
      <c r="L38" s="24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s="2" customFormat="1" ht="14.45" hidden="1" customHeight="1" x14ac:dyDescent="0.2">
      <c r="A39" s="20"/>
      <c r="B39" s="21"/>
      <c r="C39" s="20"/>
      <c r="D39" s="20"/>
      <c r="E39" s="16" t="s">
        <v>28</v>
      </c>
      <c r="F39" s="53">
        <f>ROUND((SUM(BI107:BI108) + SUM(BI128:BI161)),  2)</f>
        <v>0</v>
      </c>
      <c r="G39" s="20"/>
      <c r="H39" s="20"/>
      <c r="I39" s="54">
        <v>0</v>
      </c>
      <c r="J39" s="53">
        <f>0</f>
        <v>0</v>
      </c>
      <c r="K39" s="20"/>
      <c r="L39" s="24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s="2" customFormat="1" ht="6.95" customHeight="1" x14ac:dyDescent="0.2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4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2" customFormat="1" ht="25.35" customHeight="1" x14ac:dyDescent="0.2">
      <c r="A41" s="20"/>
      <c r="B41" s="21"/>
      <c r="C41" s="44"/>
      <c r="D41" s="55" t="s">
        <v>29</v>
      </c>
      <c r="E41" s="35"/>
      <c r="F41" s="35"/>
      <c r="G41" s="56" t="s">
        <v>30</v>
      </c>
      <c r="H41" s="57" t="s">
        <v>31</v>
      </c>
      <c r="I41" s="35"/>
      <c r="J41" s="58">
        <f>SUM(J32:J39)</f>
        <v>0</v>
      </c>
      <c r="K41" s="59"/>
      <c r="L41" s="24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s="2" customFormat="1" ht="14.45" customHeight="1" x14ac:dyDescent="0.2">
      <c r="A42" s="20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4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1" customFormat="1" ht="14.45" customHeight="1" x14ac:dyDescent="0.2">
      <c r="B43" s="13"/>
      <c r="L43" s="13"/>
    </row>
    <row r="44" spans="1:31" s="1" customFormat="1" ht="14.45" customHeight="1" x14ac:dyDescent="0.2">
      <c r="B44" s="13"/>
      <c r="L44" s="13"/>
    </row>
    <row r="45" spans="1:31" s="1" customFormat="1" ht="14.45" customHeight="1" x14ac:dyDescent="0.2">
      <c r="B45" s="13"/>
      <c r="L45" s="13"/>
    </row>
    <row r="46" spans="1:31" s="1" customFormat="1" ht="14.45" customHeight="1" x14ac:dyDescent="0.2">
      <c r="B46" s="13"/>
      <c r="L46" s="13"/>
    </row>
    <row r="47" spans="1:31" s="1" customFormat="1" ht="14.45" customHeight="1" x14ac:dyDescent="0.2">
      <c r="B47" s="13"/>
      <c r="L47" s="13"/>
    </row>
    <row r="48" spans="1:31" s="1" customFormat="1" ht="14.45" customHeight="1" x14ac:dyDescent="0.2">
      <c r="B48" s="13"/>
      <c r="L48" s="13"/>
    </row>
    <row r="49" spans="1:31" s="1" customFormat="1" ht="14.45" customHeight="1" x14ac:dyDescent="0.2">
      <c r="B49" s="13"/>
      <c r="L49" s="13"/>
    </row>
    <row r="50" spans="1:31" s="2" customFormat="1" ht="14.45" customHeight="1" x14ac:dyDescent="0.2">
      <c r="B50" s="24"/>
      <c r="D50" s="25" t="s">
        <v>32</v>
      </c>
      <c r="E50" s="26"/>
      <c r="F50" s="26"/>
      <c r="G50" s="25" t="s">
        <v>33</v>
      </c>
      <c r="H50" s="26"/>
      <c r="I50" s="26"/>
      <c r="J50" s="26"/>
      <c r="K50" s="26"/>
      <c r="L50" s="24"/>
    </row>
    <row r="51" spans="1:31" x14ac:dyDescent="0.2">
      <c r="B51" s="13"/>
      <c r="L51" s="13"/>
    </row>
    <row r="52" spans="1:31" x14ac:dyDescent="0.2">
      <c r="B52" s="13"/>
      <c r="L52" s="13"/>
    </row>
    <row r="53" spans="1:31" x14ac:dyDescent="0.2">
      <c r="B53" s="13"/>
      <c r="L53" s="13"/>
    </row>
    <row r="54" spans="1:31" x14ac:dyDescent="0.2">
      <c r="B54" s="13"/>
      <c r="L54" s="13"/>
    </row>
    <row r="55" spans="1:31" x14ac:dyDescent="0.2">
      <c r="B55" s="13"/>
      <c r="L55" s="13"/>
    </row>
    <row r="56" spans="1:31" x14ac:dyDescent="0.2">
      <c r="B56" s="13"/>
      <c r="L56" s="13"/>
    </row>
    <row r="57" spans="1:31" x14ac:dyDescent="0.2">
      <c r="B57" s="13"/>
      <c r="L57" s="13"/>
    </row>
    <row r="58" spans="1:31" x14ac:dyDescent="0.2">
      <c r="B58" s="13"/>
      <c r="L58" s="13"/>
    </row>
    <row r="59" spans="1:31" x14ac:dyDescent="0.2">
      <c r="B59" s="13"/>
      <c r="L59" s="13"/>
    </row>
    <row r="60" spans="1:31" x14ac:dyDescent="0.2">
      <c r="B60" s="13"/>
      <c r="L60" s="13"/>
    </row>
    <row r="61" spans="1:31" s="2" customFormat="1" ht="12.75" x14ac:dyDescent="0.2">
      <c r="A61" s="20"/>
      <c r="B61" s="21"/>
      <c r="C61" s="20"/>
      <c r="D61" s="27" t="s">
        <v>34</v>
      </c>
      <c r="E61" s="22"/>
      <c r="F61" s="60" t="s">
        <v>35</v>
      </c>
      <c r="G61" s="27" t="s">
        <v>34</v>
      </c>
      <c r="H61" s="22"/>
      <c r="I61" s="22"/>
      <c r="J61" s="61" t="s">
        <v>35</v>
      </c>
      <c r="K61" s="22"/>
      <c r="L61" s="24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x14ac:dyDescent="0.2">
      <c r="B62" s="13"/>
      <c r="L62" s="13"/>
    </row>
    <row r="63" spans="1:31" x14ac:dyDescent="0.2">
      <c r="B63" s="13"/>
      <c r="L63" s="13"/>
    </row>
    <row r="64" spans="1:31" x14ac:dyDescent="0.2">
      <c r="B64" s="13"/>
      <c r="L64" s="13"/>
    </row>
    <row r="65" spans="1:31" s="2" customFormat="1" ht="12.75" x14ac:dyDescent="0.2">
      <c r="A65" s="20"/>
      <c r="B65" s="21"/>
      <c r="C65" s="20"/>
      <c r="D65" s="25" t="s">
        <v>36</v>
      </c>
      <c r="E65" s="28"/>
      <c r="F65" s="28"/>
      <c r="G65" s="25" t="s">
        <v>37</v>
      </c>
      <c r="H65" s="28"/>
      <c r="I65" s="28"/>
      <c r="J65" s="28"/>
      <c r="K65" s="28"/>
      <c r="L65" s="24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x14ac:dyDescent="0.2">
      <c r="B66" s="13"/>
      <c r="L66" s="13"/>
    </row>
    <row r="67" spans="1:31" x14ac:dyDescent="0.2">
      <c r="B67" s="13"/>
      <c r="L67" s="13"/>
    </row>
    <row r="68" spans="1:31" x14ac:dyDescent="0.2">
      <c r="B68" s="13"/>
      <c r="L68" s="13"/>
    </row>
    <row r="69" spans="1:31" x14ac:dyDescent="0.2">
      <c r="B69" s="13"/>
      <c r="L69" s="13"/>
    </row>
    <row r="70" spans="1:31" x14ac:dyDescent="0.2">
      <c r="B70" s="13"/>
      <c r="L70" s="13"/>
    </row>
    <row r="71" spans="1:31" x14ac:dyDescent="0.2">
      <c r="B71" s="13"/>
      <c r="L71" s="13"/>
    </row>
    <row r="72" spans="1:31" x14ac:dyDescent="0.2">
      <c r="B72" s="13"/>
      <c r="L72" s="13"/>
    </row>
    <row r="73" spans="1:31" x14ac:dyDescent="0.2">
      <c r="B73" s="13"/>
      <c r="L73" s="13"/>
    </row>
    <row r="74" spans="1:31" x14ac:dyDescent="0.2">
      <c r="B74" s="13"/>
      <c r="L74" s="13"/>
    </row>
    <row r="75" spans="1:31" x14ac:dyDescent="0.2">
      <c r="B75" s="13"/>
      <c r="L75" s="13"/>
    </row>
    <row r="76" spans="1:31" s="2" customFormat="1" ht="12.75" x14ac:dyDescent="0.2">
      <c r="A76" s="20"/>
      <c r="B76" s="21"/>
      <c r="C76" s="20"/>
      <c r="D76" s="27" t="s">
        <v>34</v>
      </c>
      <c r="E76" s="22"/>
      <c r="F76" s="60" t="s">
        <v>35</v>
      </c>
      <c r="G76" s="27" t="s">
        <v>34</v>
      </c>
      <c r="H76" s="22"/>
      <c r="I76" s="22"/>
      <c r="J76" s="61" t="s">
        <v>35</v>
      </c>
      <c r="K76" s="22"/>
      <c r="L76" s="24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s="2" customFormat="1" ht="14.45" customHeight="1" x14ac:dyDescent="0.2">
      <c r="A77" s="20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24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81" spans="1:47" s="2" customFormat="1" ht="6.95" customHeight="1" x14ac:dyDescent="0.2">
      <c r="A81" s="20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24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47" s="2" customFormat="1" ht="24.95" customHeight="1" x14ac:dyDescent="0.2">
      <c r="A82" s="20"/>
      <c r="B82" s="21"/>
      <c r="C82" s="14" t="s">
        <v>50</v>
      </c>
      <c r="D82" s="20"/>
      <c r="E82" s="20"/>
      <c r="F82" s="20"/>
      <c r="G82" s="20"/>
      <c r="H82" s="20"/>
      <c r="I82" s="20"/>
      <c r="J82" s="20"/>
      <c r="K82" s="20"/>
      <c r="L82" s="24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47" s="2" customFormat="1" ht="6.95" customHeight="1" x14ac:dyDescent="0.2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4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47" s="2" customFormat="1" ht="12" customHeight="1" x14ac:dyDescent="0.2">
      <c r="A84" s="20"/>
      <c r="B84" s="21"/>
      <c r="C84" s="16" t="s">
        <v>5</v>
      </c>
      <c r="D84" s="20"/>
      <c r="E84" s="20"/>
      <c r="F84" s="20"/>
      <c r="G84" s="20"/>
      <c r="H84" s="20"/>
      <c r="I84" s="20"/>
      <c r="J84" s="20"/>
      <c r="K84" s="20"/>
      <c r="L84" s="24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47" s="2" customFormat="1" ht="16.5" customHeight="1" x14ac:dyDescent="0.2">
      <c r="A85" s="20"/>
      <c r="B85" s="21"/>
      <c r="C85" s="20"/>
      <c r="D85" s="20"/>
      <c r="E85" s="133" t="str">
        <f>E7</f>
        <v>zateplenie bočnej strany</v>
      </c>
      <c r="F85" s="134"/>
      <c r="G85" s="134"/>
      <c r="H85" s="134"/>
      <c r="I85" s="20"/>
      <c r="J85" s="20"/>
      <c r="K85" s="20"/>
      <c r="L85" s="24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47" s="2" customFormat="1" ht="12" customHeight="1" x14ac:dyDescent="0.2">
      <c r="A86" s="20"/>
      <c r="B86" s="21"/>
      <c r="C86" s="16" t="s">
        <v>47</v>
      </c>
      <c r="D86" s="20"/>
      <c r="E86" s="20"/>
      <c r="F86" s="20"/>
      <c r="G86" s="20"/>
      <c r="H86" s="20"/>
      <c r="I86" s="20"/>
      <c r="J86" s="20"/>
      <c r="K86" s="20"/>
      <c r="L86" s="24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47" s="2" customFormat="1" ht="16.5" customHeight="1" x14ac:dyDescent="0.2">
      <c r="A87" s="20"/>
      <c r="B87" s="21"/>
      <c r="C87" s="20"/>
      <c r="D87" s="20"/>
      <c r="E87" s="131" t="str">
        <f>E9</f>
        <v>02 - Zateplenie obvodového plášťa - bočná strana</v>
      </c>
      <c r="F87" s="132"/>
      <c r="G87" s="132"/>
      <c r="H87" s="132"/>
      <c r="I87" s="20"/>
      <c r="J87" s="20"/>
      <c r="K87" s="20"/>
      <c r="L87" s="24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47" s="2" customFormat="1" ht="6.95" customHeight="1" x14ac:dyDescent="0.2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4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47" s="2" customFormat="1" ht="12" customHeight="1" x14ac:dyDescent="0.2">
      <c r="A89" s="20"/>
      <c r="B89" s="21"/>
      <c r="C89" s="16" t="s">
        <v>8</v>
      </c>
      <c r="D89" s="20"/>
      <c r="E89" s="20"/>
      <c r="F89" s="15" t="str">
        <f>F12</f>
        <v xml:space="preserve"> </v>
      </c>
      <c r="G89" s="20"/>
      <c r="H89" s="20"/>
      <c r="I89" s="16" t="s">
        <v>10</v>
      </c>
      <c r="J89" s="33" t="str">
        <f>IF(J12="","",J12)</f>
        <v/>
      </c>
      <c r="K89" s="20"/>
      <c r="L89" s="24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47" s="2" customFormat="1" ht="6.95" customHeight="1" x14ac:dyDescent="0.2">
      <c r="A90" s="20"/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4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47" s="2" customFormat="1" ht="15.2" customHeight="1" x14ac:dyDescent="0.2">
      <c r="A91" s="20"/>
      <c r="B91" s="21"/>
      <c r="C91" s="16" t="s">
        <v>11</v>
      </c>
      <c r="D91" s="20"/>
      <c r="E91" s="20"/>
      <c r="F91" s="15" t="str">
        <f>E15</f>
        <v>Obec Pohronský Bukovec</v>
      </c>
      <c r="G91" s="20"/>
      <c r="H91" s="20"/>
      <c r="I91" s="16" t="s">
        <v>15</v>
      </c>
      <c r="J91" s="17">
        <f>E21</f>
        <v>0</v>
      </c>
      <c r="K91" s="20"/>
      <c r="L91" s="24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47" s="2" customFormat="1" ht="15.2" customHeight="1" x14ac:dyDescent="0.2">
      <c r="A92" s="20"/>
      <c r="B92" s="21"/>
      <c r="C92" s="16" t="s">
        <v>14</v>
      </c>
      <c r="D92" s="20"/>
      <c r="E92" s="20"/>
      <c r="F92" s="15" t="str">
        <f>IF(E18="","",E18)</f>
        <v/>
      </c>
      <c r="G92" s="20"/>
      <c r="H92" s="20"/>
      <c r="I92" s="16" t="s">
        <v>17</v>
      </c>
      <c r="J92" s="17">
        <f>E24</f>
        <v>0</v>
      </c>
      <c r="K92" s="20"/>
      <c r="L92" s="24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47" s="2" customFormat="1" ht="10.35" customHeight="1" x14ac:dyDescent="0.2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4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47" s="2" customFormat="1" ht="29.25" customHeight="1" x14ac:dyDescent="0.2">
      <c r="A94" s="20"/>
      <c r="B94" s="21"/>
      <c r="C94" s="62" t="s">
        <v>51</v>
      </c>
      <c r="D94" s="44"/>
      <c r="E94" s="44"/>
      <c r="F94" s="44"/>
      <c r="G94" s="44"/>
      <c r="H94" s="44"/>
      <c r="I94" s="44"/>
      <c r="J94" s="63" t="s">
        <v>52</v>
      </c>
      <c r="K94" s="44"/>
      <c r="L94" s="24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47" s="2" customFormat="1" ht="10.35" customHeight="1" x14ac:dyDescent="0.2">
      <c r="A95" s="20"/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4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47" s="2" customFormat="1" ht="22.9" customHeight="1" x14ac:dyDescent="0.2">
      <c r="A96" s="20"/>
      <c r="B96" s="21"/>
      <c r="C96" s="64" t="s">
        <v>53</v>
      </c>
      <c r="D96" s="20"/>
      <c r="E96" s="20"/>
      <c r="F96" s="20"/>
      <c r="G96" s="20"/>
      <c r="H96" s="20"/>
      <c r="I96" s="20"/>
      <c r="J96" s="42">
        <f>J128</f>
        <v>0</v>
      </c>
      <c r="K96" s="20"/>
      <c r="L96" s="24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U96" s="10" t="s">
        <v>54</v>
      </c>
    </row>
    <row r="97" spans="1:31" s="4" customFormat="1" ht="24.95" customHeight="1" x14ac:dyDescent="0.2">
      <c r="B97" s="65"/>
      <c r="D97" s="66" t="s">
        <v>55</v>
      </c>
      <c r="E97" s="67"/>
      <c r="F97" s="67"/>
      <c r="G97" s="67"/>
      <c r="H97" s="67"/>
      <c r="I97" s="67"/>
      <c r="J97" s="68">
        <f>J129</f>
        <v>0</v>
      </c>
      <c r="L97" s="65"/>
    </row>
    <row r="98" spans="1:31" s="5" customFormat="1" ht="19.899999999999999" customHeight="1" x14ac:dyDescent="0.2">
      <c r="B98" s="69"/>
      <c r="D98" s="70" t="s">
        <v>56</v>
      </c>
      <c r="E98" s="71"/>
      <c r="F98" s="71"/>
      <c r="G98" s="71"/>
      <c r="H98" s="71"/>
      <c r="I98" s="71"/>
      <c r="J98" s="72">
        <f>J130</f>
        <v>0</v>
      </c>
      <c r="L98" s="69"/>
    </row>
    <row r="99" spans="1:31" s="5" customFormat="1" ht="19.899999999999999" customHeight="1" x14ac:dyDescent="0.2">
      <c r="B99" s="69"/>
      <c r="D99" s="70" t="s">
        <v>57</v>
      </c>
      <c r="E99" s="71"/>
      <c r="F99" s="71"/>
      <c r="G99" s="71"/>
      <c r="H99" s="71"/>
      <c r="I99" s="71"/>
      <c r="J99" s="72">
        <f>J144</f>
        <v>0</v>
      </c>
      <c r="L99" s="69"/>
    </row>
    <row r="100" spans="1:31" s="5" customFormat="1" ht="19.899999999999999" customHeight="1" x14ac:dyDescent="0.2">
      <c r="B100" s="69"/>
      <c r="D100" s="70" t="s">
        <v>58</v>
      </c>
      <c r="E100" s="71"/>
      <c r="F100" s="71"/>
      <c r="G100" s="71"/>
      <c r="H100" s="71"/>
      <c r="I100" s="71"/>
      <c r="J100" s="72">
        <f>J150</f>
        <v>0</v>
      </c>
      <c r="L100" s="69"/>
    </row>
    <row r="101" spans="1:31" s="4" customFormat="1" ht="24.95" customHeight="1" x14ac:dyDescent="0.2">
      <c r="B101" s="65"/>
      <c r="D101" s="66" t="s">
        <v>112</v>
      </c>
      <c r="E101" s="67"/>
      <c r="F101" s="67"/>
      <c r="G101" s="67"/>
      <c r="H101" s="67"/>
      <c r="I101" s="67"/>
      <c r="J101" s="68">
        <f>J152</f>
        <v>0</v>
      </c>
      <c r="L101" s="65"/>
    </row>
    <row r="102" spans="1:31" s="5" customFormat="1" ht="19.899999999999999" customHeight="1" x14ac:dyDescent="0.2">
      <c r="B102" s="69"/>
      <c r="D102" s="70" t="s">
        <v>113</v>
      </c>
      <c r="E102" s="71"/>
      <c r="F102" s="71"/>
      <c r="G102" s="71"/>
      <c r="H102" s="71"/>
      <c r="I102" s="71"/>
      <c r="J102" s="72">
        <f>J153</f>
        <v>0</v>
      </c>
      <c r="L102" s="69"/>
    </row>
    <row r="103" spans="1:31" s="4" customFormat="1" ht="24.95" customHeight="1" x14ac:dyDescent="0.2">
      <c r="B103" s="65"/>
      <c r="D103" s="66" t="s">
        <v>114</v>
      </c>
      <c r="E103" s="67"/>
      <c r="F103" s="67"/>
      <c r="G103" s="67"/>
      <c r="H103" s="67"/>
      <c r="I103" s="67"/>
      <c r="J103" s="68">
        <f>J159</f>
        <v>0</v>
      </c>
      <c r="L103" s="65"/>
    </row>
    <row r="104" spans="1:31" s="5" customFormat="1" ht="19.899999999999999" customHeight="1" x14ac:dyDescent="0.2">
      <c r="B104" s="69"/>
      <c r="D104" s="70" t="s">
        <v>115</v>
      </c>
      <c r="E104" s="71"/>
      <c r="F104" s="71"/>
      <c r="G104" s="71"/>
      <c r="H104" s="71"/>
      <c r="I104" s="71"/>
      <c r="J104" s="72">
        <f>J160</f>
        <v>0</v>
      </c>
      <c r="L104" s="69"/>
    </row>
    <row r="105" spans="1:31" s="2" customFormat="1" ht="21.75" customHeight="1" x14ac:dyDescent="0.2">
      <c r="A105" s="20"/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4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s="2" customFormat="1" ht="6.95" customHeight="1" x14ac:dyDescent="0.2">
      <c r="A106" s="20"/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4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s="2" customFormat="1" ht="29.25" customHeight="1" x14ac:dyDescent="0.2">
      <c r="A107" s="20"/>
      <c r="B107" s="21"/>
      <c r="C107" s="64" t="s">
        <v>59</v>
      </c>
      <c r="D107" s="20"/>
      <c r="E107" s="20"/>
      <c r="F107" s="20"/>
      <c r="G107" s="20"/>
      <c r="H107" s="20"/>
      <c r="I107" s="20"/>
      <c r="J107" s="73">
        <v>0</v>
      </c>
      <c r="K107" s="20"/>
      <c r="L107" s="24"/>
      <c r="N107" s="74" t="s">
        <v>23</v>
      </c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s="2" customFormat="1" ht="18" customHeight="1" x14ac:dyDescent="0.2">
      <c r="A108" s="20"/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4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s="2" customFormat="1" ht="29.25" customHeight="1" x14ac:dyDescent="0.2">
      <c r="A109" s="20"/>
      <c r="B109" s="21"/>
      <c r="C109" s="43" t="s">
        <v>45</v>
      </c>
      <c r="D109" s="44"/>
      <c r="E109" s="44"/>
      <c r="F109" s="44"/>
      <c r="G109" s="44"/>
      <c r="H109" s="44"/>
      <c r="I109" s="44"/>
      <c r="J109" s="45">
        <f>ROUND(J96+J107,2)</f>
        <v>0</v>
      </c>
      <c r="K109" s="44"/>
      <c r="L109" s="24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s="2" customFormat="1" ht="6.95" customHeight="1" x14ac:dyDescent="0.2">
      <c r="A110" s="20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24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4" spans="1:63" s="2" customFormat="1" ht="6.95" customHeight="1" x14ac:dyDescent="0.2">
      <c r="A114" s="2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24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63" s="2" customFormat="1" ht="24.95" customHeight="1" x14ac:dyDescent="0.2">
      <c r="A115" s="20"/>
      <c r="B115" s="21"/>
      <c r="C115" s="14" t="s">
        <v>60</v>
      </c>
      <c r="D115" s="20"/>
      <c r="E115" s="20"/>
      <c r="F115" s="20"/>
      <c r="G115" s="20"/>
      <c r="H115" s="20"/>
      <c r="I115" s="20"/>
      <c r="J115" s="20"/>
      <c r="K115" s="20"/>
      <c r="L115" s="24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63" s="2" customFormat="1" ht="6.95" customHeight="1" x14ac:dyDescent="0.2">
      <c r="A116" s="20"/>
      <c r="B116" s="21"/>
      <c r="C116" s="20"/>
      <c r="D116" s="20"/>
      <c r="E116" s="20"/>
      <c r="F116" s="20"/>
      <c r="G116" s="20"/>
      <c r="H116" s="20"/>
      <c r="I116" s="20"/>
      <c r="J116" s="20"/>
      <c r="K116" s="20"/>
      <c r="L116" s="24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63" s="2" customFormat="1" ht="12" customHeight="1" x14ac:dyDescent="0.2">
      <c r="A117" s="20"/>
      <c r="B117" s="21"/>
      <c r="C117" s="16" t="s">
        <v>5</v>
      </c>
      <c r="D117" s="20"/>
      <c r="E117" s="20"/>
      <c r="F117" s="20"/>
      <c r="G117" s="20"/>
      <c r="H117" s="20"/>
      <c r="I117" s="20"/>
      <c r="J117" s="20"/>
      <c r="K117" s="20"/>
      <c r="L117" s="24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63" s="2" customFormat="1" ht="16.5" customHeight="1" x14ac:dyDescent="0.2">
      <c r="A118" s="20"/>
      <c r="B118" s="21"/>
      <c r="C118" s="20"/>
      <c r="D118" s="20"/>
      <c r="E118" s="133" t="str">
        <f>E7</f>
        <v>zateplenie bočnej strany</v>
      </c>
      <c r="F118" s="134"/>
      <c r="G118" s="134"/>
      <c r="H118" s="134"/>
      <c r="I118" s="20"/>
      <c r="J118" s="20"/>
      <c r="K118" s="20"/>
      <c r="L118" s="24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63" s="2" customFormat="1" ht="12" customHeight="1" x14ac:dyDescent="0.2">
      <c r="A119" s="20"/>
      <c r="B119" s="21"/>
      <c r="C119" s="16" t="s">
        <v>47</v>
      </c>
      <c r="D119" s="20"/>
      <c r="E119" s="20"/>
      <c r="F119" s="20"/>
      <c r="G119" s="20"/>
      <c r="H119" s="20"/>
      <c r="I119" s="20"/>
      <c r="J119" s="20"/>
      <c r="K119" s="20"/>
      <c r="L119" s="24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63" s="2" customFormat="1" ht="16.5" customHeight="1" x14ac:dyDescent="0.2">
      <c r="A120" s="20"/>
      <c r="B120" s="21"/>
      <c r="C120" s="20"/>
      <c r="D120" s="20"/>
      <c r="E120" s="131" t="str">
        <f>E9</f>
        <v>02 - Zateplenie obvodového plášťa - bočná strana</v>
      </c>
      <c r="F120" s="132"/>
      <c r="G120" s="132"/>
      <c r="H120" s="132"/>
      <c r="I120" s="20"/>
      <c r="J120" s="20"/>
      <c r="K120" s="20"/>
      <c r="L120" s="24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63" s="2" customFormat="1" ht="6.95" customHeight="1" x14ac:dyDescent="0.2">
      <c r="A121" s="20"/>
      <c r="B121" s="21"/>
      <c r="C121" s="20"/>
      <c r="D121" s="20"/>
      <c r="E121" s="20"/>
      <c r="F121" s="20"/>
      <c r="G121" s="20"/>
      <c r="H121" s="20"/>
      <c r="I121" s="20"/>
      <c r="J121" s="20"/>
      <c r="K121" s="20"/>
      <c r="L121" s="24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63" s="2" customFormat="1" ht="12" customHeight="1" x14ac:dyDescent="0.2">
      <c r="A122" s="20"/>
      <c r="B122" s="21"/>
      <c r="C122" s="16" t="s">
        <v>8</v>
      </c>
      <c r="D122" s="20"/>
      <c r="E122" s="20"/>
      <c r="F122" s="15" t="str">
        <f>F12</f>
        <v xml:space="preserve"> </v>
      </c>
      <c r="G122" s="20"/>
      <c r="H122" s="20"/>
      <c r="I122" s="16" t="s">
        <v>10</v>
      </c>
      <c r="J122" s="33" t="str">
        <f>IF(J12="","",J12)</f>
        <v/>
      </c>
      <c r="K122" s="20"/>
      <c r="L122" s="24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63" s="2" customFormat="1" ht="6.95" customHeight="1" x14ac:dyDescent="0.2">
      <c r="A123" s="20"/>
      <c r="B123" s="21"/>
      <c r="C123" s="20"/>
      <c r="D123" s="20"/>
      <c r="E123" s="20"/>
      <c r="F123" s="20"/>
      <c r="G123" s="20"/>
      <c r="H123" s="20"/>
      <c r="I123" s="20"/>
      <c r="J123" s="20"/>
      <c r="K123" s="20"/>
      <c r="L123" s="24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63" s="2" customFormat="1" ht="15.2" customHeight="1" x14ac:dyDescent="0.2">
      <c r="A124" s="20"/>
      <c r="B124" s="21"/>
      <c r="C124" s="16" t="s">
        <v>11</v>
      </c>
      <c r="D124" s="20"/>
      <c r="E124" s="20"/>
      <c r="F124" s="15" t="str">
        <f>E15</f>
        <v>Obec Pohronský Bukovec</v>
      </c>
      <c r="G124" s="20"/>
      <c r="H124" s="20"/>
      <c r="I124" s="16" t="s">
        <v>15</v>
      </c>
      <c r="J124" s="17">
        <f>E21</f>
        <v>0</v>
      </c>
      <c r="K124" s="20"/>
      <c r="L124" s="24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63" s="2" customFormat="1" ht="15.2" customHeight="1" x14ac:dyDescent="0.2">
      <c r="A125" s="20"/>
      <c r="B125" s="21"/>
      <c r="C125" s="16" t="s">
        <v>14</v>
      </c>
      <c r="D125" s="20"/>
      <c r="E125" s="20"/>
      <c r="F125" s="15" t="str">
        <f>IF(E18="","",E18)</f>
        <v/>
      </c>
      <c r="G125" s="20"/>
      <c r="H125" s="20"/>
      <c r="I125" s="16" t="s">
        <v>17</v>
      </c>
      <c r="J125" s="17">
        <f>E24</f>
        <v>0</v>
      </c>
      <c r="K125" s="20"/>
      <c r="L125" s="24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63" s="2" customFormat="1" ht="10.35" customHeight="1" x14ac:dyDescent="0.2">
      <c r="A126" s="20"/>
      <c r="B126" s="21"/>
      <c r="C126" s="20"/>
      <c r="D126" s="20"/>
      <c r="E126" s="20"/>
      <c r="F126" s="20"/>
      <c r="G126" s="20"/>
      <c r="H126" s="20"/>
      <c r="I126" s="20"/>
      <c r="J126" s="20"/>
      <c r="K126" s="20"/>
      <c r="L126" s="24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63" s="6" customFormat="1" ht="29.25" customHeight="1" x14ac:dyDescent="0.2">
      <c r="A127" s="75"/>
      <c r="B127" s="76"/>
      <c r="C127" s="77" t="s">
        <v>61</v>
      </c>
      <c r="D127" s="78" t="s">
        <v>40</v>
      </c>
      <c r="E127" s="78" t="s">
        <v>38</v>
      </c>
      <c r="F127" s="78" t="s">
        <v>39</v>
      </c>
      <c r="G127" s="78" t="s">
        <v>62</v>
      </c>
      <c r="H127" s="78" t="s">
        <v>63</v>
      </c>
      <c r="I127" s="78" t="s">
        <v>64</v>
      </c>
      <c r="J127" s="79" t="s">
        <v>52</v>
      </c>
      <c r="K127" s="80" t="s">
        <v>65</v>
      </c>
      <c r="L127" s="81"/>
      <c r="M127" s="36" t="s">
        <v>0</v>
      </c>
      <c r="N127" s="37" t="s">
        <v>23</v>
      </c>
      <c r="O127" s="37" t="s">
        <v>66</v>
      </c>
      <c r="P127" s="37" t="s">
        <v>67</v>
      </c>
      <c r="Q127" s="37" t="s">
        <v>68</v>
      </c>
      <c r="R127" s="37" t="s">
        <v>69</v>
      </c>
      <c r="S127" s="37" t="s">
        <v>70</v>
      </c>
      <c r="T127" s="38" t="s">
        <v>71</v>
      </c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</row>
    <row r="128" spans="1:63" s="2" customFormat="1" ht="22.9" customHeight="1" x14ac:dyDescent="0.25">
      <c r="A128" s="20"/>
      <c r="B128" s="21"/>
      <c r="C128" s="41" t="s">
        <v>48</v>
      </c>
      <c r="D128" s="20"/>
      <c r="E128" s="20"/>
      <c r="F128" s="20"/>
      <c r="G128" s="20"/>
      <c r="H128" s="20"/>
      <c r="I128" s="20"/>
      <c r="J128" s="82">
        <f>BK128</f>
        <v>0</v>
      </c>
      <c r="K128" s="20"/>
      <c r="L128" s="21"/>
      <c r="M128" s="39"/>
      <c r="N128" s="34"/>
      <c r="O128" s="40"/>
      <c r="P128" s="83">
        <f>P129+P152+P159</f>
        <v>0</v>
      </c>
      <c r="Q128" s="40"/>
      <c r="R128" s="83">
        <f>R129+R152+R159</f>
        <v>0</v>
      </c>
      <c r="S128" s="40"/>
      <c r="T128" s="84">
        <f>T129+T152+T159</f>
        <v>0</v>
      </c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T128" s="10" t="s">
        <v>41</v>
      </c>
      <c r="AU128" s="10" t="s">
        <v>54</v>
      </c>
      <c r="BK128" s="85">
        <f>BK129+BK152+BK159</f>
        <v>0</v>
      </c>
    </row>
    <row r="129" spans="1:65" s="7" customFormat="1" ht="25.9" customHeight="1" x14ac:dyDescent="0.2">
      <c r="B129" s="86"/>
      <c r="D129" s="87" t="s">
        <v>41</v>
      </c>
      <c r="E129" s="88" t="s">
        <v>72</v>
      </c>
      <c r="F129" s="88" t="s">
        <v>73</v>
      </c>
      <c r="J129" s="89">
        <f>BK129</f>
        <v>0</v>
      </c>
      <c r="L129" s="86"/>
      <c r="M129" s="90"/>
      <c r="N129" s="91"/>
      <c r="O129" s="91"/>
      <c r="P129" s="92">
        <f>P130+P144+P150</f>
        <v>0</v>
      </c>
      <c r="Q129" s="91"/>
      <c r="R129" s="92">
        <f>R130+R144+R150</f>
        <v>0</v>
      </c>
      <c r="S129" s="91"/>
      <c r="T129" s="93">
        <f>T130+T144+T150</f>
        <v>0</v>
      </c>
      <c r="AR129" s="87" t="s">
        <v>43</v>
      </c>
      <c r="AT129" s="94" t="s">
        <v>41</v>
      </c>
      <c r="AU129" s="94" t="s">
        <v>42</v>
      </c>
      <c r="AY129" s="87" t="s">
        <v>74</v>
      </c>
      <c r="BK129" s="95">
        <f>BK130+BK144+BK150</f>
        <v>0</v>
      </c>
    </row>
    <row r="130" spans="1:65" s="7" customFormat="1" ht="22.9" customHeight="1" x14ac:dyDescent="0.2">
      <c r="B130" s="86"/>
      <c r="D130" s="87" t="s">
        <v>41</v>
      </c>
      <c r="E130" s="96" t="s">
        <v>75</v>
      </c>
      <c r="F130" s="96" t="s">
        <v>76</v>
      </c>
      <c r="J130" s="97">
        <f>BK130</f>
        <v>0</v>
      </c>
      <c r="L130" s="86"/>
      <c r="M130" s="90"/>
      <c r="N130" s="91"/>
      <c r="O130" s="91"/>
      <c r="P130" s="92">
        <f>SUM(P131:P143)</f>
        <v>0</v>
      </c>
      <c r="Q130" s="91"/>
      <c r="R130" s="92">
        <f>SUM(R131:R143)</f>
        <v>0</v>
      </c>
      <c r="S130" s="91"/>
      <c r="T130" s="93">
        <f>SUM(T131:T143)</f>
        <v>0</v>
      </c>
      <c r="AR130" s="87" t="s">
        <v>43</v>
      </c>
      <c r="AT130" s="94" t="s">
        <v>41</v>
      </c>
      <c r="AU130" s="94" t="s">
        <v>43</v>
      </c>
      <c r="AY130" s="87" t="s">
        <v>74</v>
      </c>
      <c r="BK130" s="95">
        <f>SUM(BK131:BK143)</f>
        <v>0</v>
      </c>
    </row>
    <row r="131" spans="1:65" s="2" customFormat="1" ht="24" hidden="1" x14ac:dyDescent="0.2">
      <c r="A131" s="20"/>
      <c r="B131" s="98"/>
      <c r="C131" s="99" t="s">
        <v>43</v>
      </c>
      <c r="D131" s="99" t="s">
        <v>77</v>
      </c>
      <c r="E131" s="100" t="s">
        <v>116</v>
      </c>
      <c r="F131" s="101" t="s">
        <v>117</v>
      </c>
      <c r="G131" s="102" t="s">
        <v>118</v>
      </c>
      <c r="H131" s="103">
        <v>1</v>
      </c>
      <c r="I131" s="104">
        <v>0</v>
      </c>
      <c r="J131" s="104">
        <f>ROUND(I131*H131,2)</f>
        <v>0</v>
      </c>
      <c r="K131" s="105"/>
      <c r="L131" s="21"/>
      <c r="M131" s="106" t="s">
        <v>0</v>
      </c>
      <c r="N131" s="107" t="s">
        <v>25</v>
      </c>
      <c r="O131" s="108">
        <v>0</v>
      </c>
      <c r="P131" s="108">
        <f>O131*H131</f>
        <v>0</v>
      </c>
      <c r="Q131" s="108">
        <v>0</v>
      </c>
      <c r="R131" s="108">
        <f>Q131*H131</f>
        <v>0</v>
      </c>
      <c r="S131" s="108">
        <v>0</v>
      </c>
      <c r="T131" s="109">
        <f>S131*H131</f>
        <v>0</v>
      </c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R131" s="110" t="s">
        <v>81</v>
      </c>
      <c r="AT131" s="110" t="s">
        <v>77</v>
      </c>
      <c r="AU131" s="110" t="s">
        <v>82</v>
      </c>
      <c r="AY131" s="10" t="s">
        <v>74</v>
      </c>
      <c r="BE131" s="111">
        <f>IF(N131="základná",J131,0)</f>
        <v>0</v>
      </c>
      <c r="BF131" s="111">
        <f>IF(N131="znížená",J131,0)</f>
        <v>0</v>
      </c>
      <c r="BG131" s="111">
        <f>IF(N131="zákl. prenesená",J131,0)</f>
        <v>0</v>
      </c>
      <c r="BH131" s="111">
        <f>IF(N131="zníž. prenesená",J131,0)</f>
        <v>0</v>
      </c>
      <c r="BI131" s="111">
        <f>IF(N131="nulová",J131,0)</f>
        <v>0</v>
      </c>
      <c r="BJ131" s="10" t="s">
        <v>82</v>
      </c>
      <c r="BK131" s="111">
        <f>ROUND(I131*H131,2)</f>
        <v>0</v>
      </c>
      <c r="BL131" s="10" t="s">
        <v>81</v>
      </c>
      <c r="BM131" s="110" t="s">
        <v>82</v>
      </c>
    </row>
    <row r="132" spans="1:65" s="2" customFormat="1" ht="24" x14ac:dyDescent="0.2">
      <c r="A132" s="20"/>
      <c r="B132" s="98"/>
      <c r="C132" s="99">
        <v>1</v>
      </c>
      <c r="D132" s="99" t="s">
        <v>77</v>
      </c>
      <c r="E132" s="100" t="s">
        <v>78</v>
      </c>
      <c r="F132" s="101" t="s">
        <v>79</v>
      </c>
      <c r="G132" s="102" t="s">
        <v>80</v>
      </c>
      <c r="H132" s="103">
        <v>96.218000000000004</v>
      </c>
      <c r="I132" s="104">
        <v>0</v>
      </c>
      <c r="J132" s="104">
        <f>ROUND(I132*H132,2)</f>
        <v>0</v>
      </c>
      <c r="K132" s="105"/>
      <c r="L132" s="21"/>
      <c r="M132" s="106" t="s">
        <v>0</v>
      </c>
      <c r="N132" s="107" t="s">
        <v>25</v>
      </c>
      <c r="O132" s="108">
        <v>0</v>
      </c>
      <c r="P132" s="108">
        <f>O132*H132</f>
        <v>0</v>
      </c>
      <c r="Q132" s="108">
        <v>0</v>
      </c>
      <c r="R132" s="108">
        <f>Q132*H132</f>
        <v>0</v>
      </c>
      <c r="S132" s="108">
        <v>0</v>
      </c>
      <c r="T132" s="109">
        <f>S132*H132</f>
        <v>0</v>
      </c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R132" s="110" t="s">
        <v>81</v>
      </c>
      <c r="AT132" s="110" t="s">
        <v>77</v>
      </c>
      <c r="AU132" s="110" t="s">
        <v>82</v>
      </c>
      <c r="AY132" s="10" t="s">
        <v>74</v>
      </c>
      <c r="BE132" s="111">
        <f>IF(N132="základná",J132,0)</f>
        <v>0</v>
      </c>
      <c r="BF132" s="111">
        <f>IF(N132="znížená",J132,0)</f>
        <v>0</v>
      </c>
      <c r="BG132" s="111">
        <f>IF(N132="zákl. prenesená",J132,0)</f>
        <v>0</v>
      </c>
      <c r="BH132" s="111">
        <f>IF(N132="zníž. prenesená",J132,0)</f>
        <v>0</v>
      </c>
      <c r="BI132" s="111">
        <f>IF(N132="nulová",J132,0)</f>
        <v>0</v>
      </c>
      <c r="BJ132" s="10" t="s">
        <v>82</v>
      </c>
      <c r="BK132" s="111">
        <f>ROUND(I132*H132,2)</f>
        <v>0</v>
      </c>
      <c r="BL132" s="10" t="s">
        <v>81</v>
      </c>
      <c r="BM132" s="110" t="s">
        <v>81</v>
      </c>
    </row>
    <row r="133" spans="1:65" s="2" customFormat="1" ht="24" x14ac:dyDescent="0.2">
      <c r="A133" s="20"/>
      <c r="B133" s="98"/>
      <c r="C133" s="99">
        <v>2</v>
      </c>
      <c r="D133" s="99" t="s">
        <v>77</v>
      </c>
      <c r="E133" s="100" t="s">
        <v>83</v>
      </c>
      <c r="F133" s="101" t="s">
        <v>84</v>
      </c>
      <c r="G133" s="102" t="s">
        <v>80</v>
      </c>
      <c r="H133" s="103">
        <v>11.49</v>
      </c>
      <c r="I133" s="104">
        <v>0</v>
      </c>
      <c r="J133" s="104">
        <f>ROUND(I133*H133,2)</f>
        <v>0</v>
      </c>
      <c r="K133" s="105"/>
      <c r="L133" s="21"/>
      <c r="M133" s="106" t="s">
        <v>0</v>
      </c>
      <c r="N133" s="107" t="s">
        <v>25</v>
      </c>
      <c r="O133" s="108">
        <v>0</v>
      </c>
      <c r="P133" s="108">
        <f>O133*H133</f>
        <v>0</v>
      </c>
      <c r="Q133" s="108">
        <v>0</v>
      </c>
      <c r="R133" s="108">
        <f>Q133*H133</f>
        <v>0</v>
      </c>
      <c r="S133" s="108">
        <v>0</v>
      </c>
      <c r="T133" s="109">
        <f>S133*H133</f>
        <v>0</v>
      </c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R133" s="110" t="s">
        <v>81</v>
      </c>
      <c r="AT133" s="110" t="s">
        <v>77</v>
      </c>
      <c r="AU133" s="110" t="s">
        <v>82</v>
      </c>
      <c r="AY133" s="10" t="s">
        <v>74</v>
      </c>
      <c r="BE133" s="111">
        <f>IF(N133="základná",J133,0)</f>
        <v>0</v>
      </c>
      <c r="BF133" s="111">
        <f>IF(N133="znížená",J133,0)</f>
        <v>0</v>
      </c>
      <c r="BG133" s="111">
        <f>IF(N133="zákl. prenesená",J133,0)</f>
        <v>0</v>
      </c>
      <c r="BH133" s="111">
        <f>IF(N133="zníž. prenesená",J133,0)</f>
        <v>0</v>
      </c>
      <c r="BI133" s="111">
        <f>IF(N133="nulová",J133,0)</f>
        <v>0</v>
      </c>
      <c r="BJ133" s="10" t="s">
        <v>82</v>
      </c>
      <c r="BK133" s="111">
        <f>ROUND(I133*H133,2)</f>
        <v>0</v>
      </c>
      <c r="BL133" s="10" t="s">
        <v>81</v>
      </c>
      <c r="BM133" s="110" t="s">
        <v>75</v>
      </c>
    </row>
    <row r="134" spans="1:65" s="8" customFormat="1" x14ac:dyDescent="0.2">
      <c r="B134" s="112"/>
      <c r="D134" s="113" t="s">
        <v>85</v>
      </c>
      <c r="E134" s="114" t="s">
        <v>0</v>
      </c>
      <c r="F134" s="115" t="s">
        <v>119</v>
      </c>
      <c r="H134" s="116">
        <v>1.8</v>
      </c>
      <c r="L134" s="112"/>
      <c r="M134" s="117"/>
      <c r="N134" s="118"/>
      <c r="O134" s="118"/>
      <c r="P134" s="118"/>
      <c r="Q134" s="118"/>
      <c r="R134" s="118"/>
      <c r="S134" s="118"/>
      <c r="T134" s="119"/>
      <c r="AT134" s="114" t="s">
        <v>85</v>
      </c>
      <c r="AU134" s="114" t="s">
        <v>82</v>
      </c>
      <c r="AV134" s="8" t="s">
        <v>82</v>
      </c>
      <c r="AW134" s="8" t="s">
        <v>16</v>
      </c>
      <c r="AX134" s="8" t="s">
        <v>42</v>
      </c>
      <c r="AY134" s="114" t="s">
        <v>74</v>
      </c>
    </row>
    <row r="135" spans="1:65" s="8" customFormat="1" x14ac:dyDescent="0.2">
      <c r="B135" s="112"/>
      <c r="D135" s="113" t="s">
        <v>85</v>
      </c>
      <c r="E135" s="114" t="s">
        <v>0</v>
      </c>
      <c r="F135" s="115" t="s">
        <v>120</v>
      </c>
      <c r="H135" s="116">
        <v>9.69</v>
      </c>
      <c r="L135" s="112"/>
      <c r="M135" s="117"/>
      <c r="N135" s="118"/>
      <c r="O135" s="118"/>
      <c r="P135" s="118"/>
      <c r="Q135" s="118"/>
      <c r="R135" s="118"/>
      <c r="S135" s="118"/>
      <c r="T135" s="119"/>
      <c r="AT135" s="114" t="s">
        <v>85</v>
      </c>
      <c r="AU135" s="114" t="s">
        <v>82</v>
      </c>
      <c r="AV135" s="8" t="s">
        <v>82</v>
      </c>
      <c r="AW135" s="8" t="s">
        <v>16</v>
      </c>
      <c r="AX135" s="8" t="s">
        <v>42</v>
      </c>
      <c r="AY135" s="114" t="s">
        <v>74</v>
      </c>
    </row>
    <row r="136" spans="1:65" s="9" customFormat="1" x14ac:dyDescent="0.2">
      <c r="B136" s="120"/>
      <c r="D136" s="113" t="s">
        <v>85</v>
      </c>
      <c r="E136" s="121" t="s">
        <v>0</v>
      </c>
      <c r="F136" s="122" t="s">
        <v>86</v>
      </c>
      <c r="H136" s="123">
        <v>11.49</v>
      </c>
      <c r="L136" s="120"/>
      <c r="M136" s="124"/>
      <c r="N136" s="125"/>
      <c r="O136" s="125"/>
      <c r="P136" s="125"/>
      <c r="Q136" s="125"/>
      <c r="R136" s="125"/>
      <c r="S136" s="125"/>
      <c r="T136" s="126"/>
      <c r="AT136" s="121" t="s">
        <v>85</v>
      </c>
      <c r="AU136" s="121" t="s">
        <v>82</v>
      </c>
      <c r="AV136" s="9" t="s">
        <v>81</v>
      </c>
      <c r="AW136" s="9" t="s">
        <v>16</v>
      </c>
      <c r="AX136" s="9" t="s">
        <v>43</v>
      </c>
      <c r="AY136" s="121" t="s">
        <v>74</v>
      </c>
    </row>
    <row r="137" spans="1:65" s="2" customFormat="1" ht="24" x14ac:dyDescent="0.2">
      <c r="A137" s="20"/>
      <c r="B137" s="98"/>
      <c r="C137" s="99">
        <v>3</v>
      </c>
      <c r="D137" s="99" t="s">
        <v>77</v>
      </c>
      <c r="E137" s="100" t="s">
        <v>88</v>
      </c>
      <c r="F137" s="101" t="s">
        <v>89</v>
      </c>
      <c r="G137" s="102" t="s">
        <v>80</v>
      </c>
      <c r="H137" s="103">
        <v>20</v>
      </c>
      <c r="I137" s="104">
        <v>0</v>
      </c>
      <c r="J137" s="104">
        <f>ROUND(I137*H137,2)</f>
        <v>0</v>
      </c>
      <c r="K137" s="105"/>
      <c r="L137" s="21"/>
      <c r="M137" s="106" t="s">
        <v>0</v>
      </c>
      <c r="N137" s="107" t="s">
        <v>25</v>
      </c>
      <c r="O137" s="108">
        <v>0</v>
      </c>
      <c r="P137" s="108">
        <f>O137*H137</f>
        <v>0</v>
      </c>
      <c r="Q137" s="108">
        <v>0</v>
      </c>
      <c r="R137" s="108">
        <f>Q137*H137</f>
        <v>0</v>
      </c>
      <c r="S137" s="108">
        <v>0</v>
      </c>
      <c r="T137" s="109">
        <f>S137*H137</f>
        <v>0</v>
      </c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R137" s="110" t="s">
        <v>81</v>
      </c>
      <c r="AT137" s="110" t="s">
        <v>77</v>
      </c>
      <c r="AU137" s="110" t="s">
        <v>82</v>
      </c>
      <c r="AY137" s="10" t="s">
        <v>74</v>
      </c>
      <c r="BE137" s="111">
        <f>IF(N137="základná",J137,0)</f>
        <v>0</v>
      </c>
      <c r="BF137" s="111">
        <f>IF(N137="znížená",J137,0)</f>
        <v>0</v>
      </c>
      <c r="BG137" s="111">
        <f>IF(N137="zákl. prenesená",J137,0)</f>
        <v>0</v>
      </c>
      <c r="BH137" s="111">
        <f>IF(N137="zníž. prenesená",J137,0)</f>
        <v>0</v>
      </c>
      <c r="BI137" s="111">
        <f>IF(N137="nulová",J137,0)</f>
        <v>0</v>
      </c>
      <c r="BJ137" s="10" t="s">
        <v>82</v>
      </c>
      <c r="BK137" s="111">
        <f>ROUND(I137*H137,2)</f>
        <v>0</v>
      </c>
      <c r="BL137" s="10" t="s">
        <v>81</v>
      </c>
      <c r="BM137" s="110" t="s">
        <v>92</v>
      </c>
    </row>
    <row r="138" spans="1:65" s="8" customFormat="1" x14ac:dyDescent="0.2">
      <c r="B138" s="112"/>
      <c r="D138" s="113" t="s">
        <v>85</v>
      </c>
      <c r="E138" s="114" t="s">
        <v>0</v>
      </c>
      <c r="F138" s="115" t="s">
        <v>121</v>
      </c>
      <c r="H138" s="116">
        <v>15.375</v>
      </c>
      <c r="L138" s="112"/>
      <c r="M138" s="117"/>
      <c r="N138" s="118"/>
      <c r="O138" s="118"/>
      <c r="P138" s="118"/>
      <c r="Q138" s="118"/>
      <c r="R138" s="118"/>
      <c r="S138" s="118"/>
      <c r="T138" s="119"/>
      <c r="AT138" s="114" t="s">
        <v>85</v>
      </c>
      <c r="AU138" s="114" t="s">
        <v>82</v>
      </c>
      <c r="AV138" s="8" t="s">
        <v>82</v>
      </c>
      <c r="AW138" s="8" t="s">
        <v>16</v>
      </c>
      <c r="AX138" s="8" t="s">
        <v>42</v>
      </c>
      <c r="AY138" s="114" t="s">
        <v>74</v>
      </c>
    </row>
    <row r="139" spans="1:65" s="9" customFormat="1" x14ac:dyDescent="0.2">
      <c r="B139" s="120"/>
      <c r="D139" s="113" t="s">
        <v>85</v>
      </c>
      <c r="E139" s="121" t="s">
        <v>0</v>
      </c>
      <c r="F139" s="122" t="s">
        <v>86</v>
      </c>
      <c r="H139" s="123">
        <v>15.375</v>
      </c>
      <c r="L139" s="120"/>
      <c r="M139" s="124"/>
      <c r="N139" s="125"/>
      <c r="O139" s="125"/>
      <c r="P139" s="125"/>
      <c r="Q139" s="125"/>
      <c r="R139" s="125"/>
      <c r="S139" s="125"/>
      <c r="T139" s="126"/>
      <c r="AT139" s="121" t="s">
        <v>85</v>
      </c>
      <c r="AU139" s="121" t="s">
        <v>82</v>
      </c>
      <c r="AV139" s="9" t="s">
        <v>81</v>
      </c>
      <c r="AW139" s="9" t="s">
        <v>16</v>
      </c>
      <c r="AX139" s="9" t="s">
        <v>43</v>
      </c>
      <c r="AY139" s="121" t="s">
        <v>74</v>
      </c>
    </row>
    <row r="140" spans="1:65" s="2" customFormat="1" ht="12" x14ac:dyDescent="0.2">
      <c r="A140" s="20"/>
      <c r="B140" s="98"/>
      <c r="C140" s="99">
        <v>4</v>
      </c>
      <c r="D140" s="99" t="s">
        <v>77</v>
      </c>
      <c r="E140" s="100" t="s">
        <v>90</v>
      </c>
      <c r="F140" s="101" t="s">
        <v>91</v>
      </c>
      <c r="G140" s="102" t="s">
        <v>80</v>
      </c>
      <c r="H140" s="103">
        <v>127.148</v>
      </c>
      <c r="I140" s="104">
        <v>0</v>
      </c>
      <c r="J140" s="104">
        <f>ROUND(I140*H140,2)</f>
        <v>0</v>
      </c>
      <c r="K140" s="105"/>
      <c r="L140" s="21"/>
      <c r="M140" s="106" t="s">
        <v>0</v>
      </c>
      <c r="N140" s="107" t="s">
        <v>25</v>
      </c>
      <c r="O140" s="108">
        <v>0</v>
      </c>
      <c r="P140" s="108">
        <f>O140*H140</f>
        <v>0</v>
      </c>
      <c r="Q140" s="108">
        <v>0</v>
      </c>
      <c r="R140" s="108">
        <f>Q140*H140</f>
        <v>0</v>
      </c>
      <c r="S140" s="108">
        <v>0</v>
      </c>
      <c r="T140" s="109">
        <f>S140*H140</f>
        <v>0</v>
      </c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R140" s="110" t="s">
        <v>81</v>
      </c>
      <c r="AT140" s="110" t="s">
        <v>77</v>
      </c>
      <c r="AU140" s="110" t="s">
        <v>82</v>
      </c>
      <c r="AY140" s="10" t="s">
        <v>74</v>
      </c>
      <c r="BE140" s="111">
        <f>IF(N140="základná",J140,0)</f>
        <v>0</v>
      </c>
      <c r="BF140" s="111">
        <f>IF(N140="znížená",J140,0)</f>
        <v>0</v>
      </c>
      <c r="BG140" s="111">
        <f>IF(N140="zákl. prenesená",J140,0)</f>
        <v>0</v>
      </c>
      <c r="BH140" s="111">
        <f>IF(N140="zníž. prenesená",J140,0)</f>
        <v>0</v>
      </c>
      <c r="BI140" s="111">
        <f>IF(N140="nulová",J140,0)</f>
        <v>0</v>
      </c>
      <c r="BJ140" s="10" t="s">
        <v>82</v>
      </c>
      <c r="BK140" s="111">
        <f>ROUND(I140*H140,2)</f>
        <v>0</v>
      </c>
      <c r="BL140" s="10" t="s">
        <v>81</v>
      </c>
      <c r="BM140" s="110" t="s">
        <v>97</v>
      </c>
    </row>
    <row r="141" spans="1:65" s="8" customFormat="1" x14ac:dyDescent="0.2">
      <c r="B141" s="112"/>
      <c r="D141" s="113" t="s">
        <v>85</v>
      </c>
      <c r="E141" s="114" t="s">
        <v>0</v>
      </c>
      <c r="F141" s="115" t="s">
        <v>122</v>
      </c>
      <c r="H141" s="116">
        <v>127.148</v>
      </c>
      <c r="L141" s="112"/>
      <c r="M141" s="117"/>
      <c r="N141" s="118"/>
      <c r="O141" s="118"/>
      <c r="P141" s="118"/>
      <c r="Q141" s="118"/>
      <c r="R141" s="118"/>
      <c r="S141" s="118"/>
      <c r="T141" s="119"/>
      <c r="AT141" s="114" t="s">
        <v>85</v>
      </c>
      <c r="AU141" s="114" t="s">
        <v>82</v>
      </c>
      <c r="AV141" s="8" t="s">
        <v>82</v>
      </c>
      <c r="AW141" s="8" t="s">
        <v>16</v>
      </c>
      <c r="AX141" s="8" t="s">
        <v>42</v>
      </c>
      <c r="AY141" s="114" t="s">
        <v>74</v>
      </c>
    </row>
    <row r="142" spans="1:65" s="9" customFormat="1" x14ac:dyDescent="0.2">
      <c r="B142" s="120"/>
      <c r="D142" s="113" t="s">
        <v>85</v>
      </c>
      <c r="E142" s="121" t="s">
        <v>0</v>
      </c>
      <c r="F142" s="122" t="s">
        <v>86</v>
      </c>
      <c r="H142" s="123">
        <v>127.148</v>
      </c>
      <c r="L142" s="120"/>
      <c r="M142" s="124"/>
      <c r="N142" s="125"/>
      <c r="O142" s="125"/>
      <c r="P142" s="125"/>
      <c r="Q142" s="125"/>
      <c r="R142" s="125"/>
      <c r="S142" s="125"/>
      <c r="T142" s="126"/>
      <c r="AT142" s="121" t="s">
        <v>85</v>
      </c>
      <c r="AU142" s="121" t="s">
        <v>82</v>
      </c>
      <c r="AV142" s="9" t="s">
        <v>81</v>
      </c>
      <c r="AW142" s="9" t="s">
        <v>16</v>
      </c>
      <c r="AX142" s="9" t="s">
        <v>43</v>
      </c>
      <c r="AY142" s="121" t="s">
        <v>74</v>
      </c>
    </row>
    <row r="143" spans="1:65" s="2" customFormat="1" ht="12" x14ac:dyDescent="0.2">
      <c r="A143" s="20"/>
      <c r="B143" s="98"/>
      <c r="C143" s="99">
        <v>5</v>
      </c>
      <c r="D143" s="99" t="s">
        <v>77</v>
      </c>
      <c r="E143" s="100" t="s">
        <v>123</v>
      </c>
      <c r="F143" s="101" t="s">
        <v>124</v>
      </c>
      <c r="G143" s="102" t="s">
        <v>80</v>
      </c>
      <c r="H143" s="103">
        <v>6</v>
      </c>
      <c r="I143" s="104">
        <v>0</v>
      </c>
      <c r="J143" s="104">
        <f>ROUND(I143*H143,2)</f>
        <v>0</v>
      </c>
      <c r="K143" s="105"/>
      <c r="L143" s="21"/>
      <c r="M143" s="106" t="s">
        <v>0</v>
      </c>
      <c r="N143" s="107" t="s">
        <v>25</v>
      </c>
      <c r="O143" s="108">
        <v>0</v>
      </c>
      <c r="P143" s="108">
        <f>O143*H143</f>
        <v>0</v>
      </c>
      <c r="Q143" s="108">
        <v>0</v>
      </c>
      <c r="R143" s="108">
        <f>Q143*H143</f>
        <v>0</v>
      </c>
      <c r="S143" s="108">
        <v>0</v>
      </c>
      <c r="T143" s="109">
        <f>S143*H143</f>
        <v>0</v>
      </c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R143" s="110" t="s">
        <v>81</v>
      </c>
      <c r="AT143" s="110" t="s">
        <v>77</v>
      </c>
      <c r="AU143" s="110" t="s">
        <v>82</v>
      </c>
      <c r="AY143" s="10" t="s">
        <v>74</v>
      </c>
      <c r="BE143" s="111">
        <f>IF(N143="základná",J143,0)</f>
        <v>0</v>
      </c>
      <c r="BF143" s="111">
        <f>IF(N143="znížená",J143,0)</f>
        <v>0</v>
      </c>
      <c r="BG143" s="111">
        <f>IF(N143="zákl. prenesená",J143,0)</f>
        <v>0</v>
      </c>
      <c r="BH143" s="111">
        <f>IF(N143="zníž. prenesená",J143,0)</f>
        <v>0</v>
      </c>
      <c r="BI143" s="111">
        <f>IF(N143="nulová",J143,0)</f>
        <v>0</v>
      </c>
      <c r="BJ143" s="10" t="s">
        <v>82</v>
      </c>
      <c r="BK143" s="111">
        <f>ROUND(I143*H143,2)</f>
        <v>0</v>
      </c>
      <c r="BL143" s="10" t="s">
        <v>81</v>
      </c>
      <c r="BM143" s="110" t="s">
        <v>100</v>
      </c>
    </row>
    <row r="144" spans="1:65" s="7" customFormat="1" ht="48.75" customHeight="1" x14ac:dyDescent="0.2">
      <c r="B144" s="86"/>
      <c r="D144" s="87" t="s">
        <v>41</v>
      </c>
      <c r="E144" s="96" t="s">
        <v>93</v>
      </c>
      <c r="F144" s="96" t="s">
        <v>94</v>
      </c>
      <c r="J144" s="97">
        <f>BK144</f>
        <v>0</v>
      </c>
      <c r="L144" s="86"/>
      <c r="M144" s="90"/>
      <c r="N144" s="91"/>
      <c r="O144" s="91"/>
      <c r="P144" s="92">
        <f>SUM(P145:P149)</f>
        <v>0</v>
      </c>
      <c r="Q144" s="91"/>
      <c r="R144" s="92">
        <f>SUM(R145:R149)</f>
        <v>0</v>
      </c>
      <c r="S144" s="91"/>
      <c r="T144" s="93">
        <f>SUM(T145:T149)</f>
        <v>0</v>
      </c>
      <c r="AR144" s="87" t="s">
        <v>43</v>
      </c>
      <c r="AT144" s="94" t="s">
        <v>41</v>
      </c>
      <c r="AU144" s="94" t="s">
        <v>43</v>
      </c>
      <c r="AY144" s="87" t="s">
        <v>74</v>
      </c>
      <c r="BK144" s="95">
        <f>SUM(BK145:BK149)</f>
        <v>0</v>
      </c>
    </row>
    <row r="145" spans="1:65" s="2" customFormat="1" ht="36" x14ac:dyDescent="0.2">
      <c r="A145" s="20"/>
      <c r="B145" s="98"/>
      <c r="C145" s="99">
        <v>6</v>
      </c>
      <c r="D145" s="99" t="s">
        <v>77</v>
      </c>
      <c r="E145" s="100" t="s">
        <v>95</v>
      </c>
      <c r="F145" s="101" t="s">
        <v>96</v>
      </c>
      <c r="G145" s="102" t="s">
        <v>80</v>
      </c>
      <c r="H145" s="103">
        <v>80.090999999999994</v>
      </c>
      <c r="I145" s="104">
        <v>0</v>
      </c>
      <c r="J145" s="104">
        <f>ROUND(I145*H145,2)</f>
        <v>0</v>
      </c>
      <c r="K145" s="105"/>
      <c r="L145" s="21"/>
      <c r="M145" s="106" t="s">
        <v>0</v>
      </c>
      <c r="N145" s="107" t="s">
        <v>25</v>
      </c>
      <c r="O145" s="108">
        <v>0</v>
      </c>
      <c r="P145" s="108">
        <f>O145*H145</f>
        <v>0</v>
      </c>
      <c r="Q145" s="108">
        <v>0</v>
      </c>
      <c r="R145" s="108">
        <f>Q145*H145</f>
        <v>0</v>
      </c>
      <c r="S145" s="108">
        <v>0</v>
      </c>
      <c r="T145" s="109">
        <f>S145*H145</f>
        <v>0</v>
      </c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R145" s="110" t="s">
        <v>81</v>
      </c>
      <c r="AT145" s="110" t="s">
        <v>77</v>
      </c>
      <c r="AU145" s="110" t="s">
        <v>82</v>
      </c>
      <c r="AY145" s="10" t="s">
        <v>74</v>
      </c>
      <c r="BE145" s="111">
        <f>IF(N145="základná",J145,0)</f>
        <v>0</v>
      </c>
      <c r="BF145" s="111">
        <f>IF(N145="znížená",J145,0)</f>
        <v>0</v>
      </c>
      <c r="BG145" s="111">
        <f>IF(N145="zákl. prenesená",J145,0)</f>
        <v>0</v>
      </c>
      <c r="BH145" s="111">
        <f>IF(N145="zníž. prenesená",J145,0)</f>
        <v>0</v>
      </c>
      <c r="BI145" s="111">
        <f>IF(N145="nulová",J145,0)</f>
        <v>0</v>
      </c>
      <c r="BJ145" s="10" t="s">
        <v>82</v>
      </c>
      <c r="BK145" s="111">
        <f>ROUND(I145*H145,2)</f>
        <v>0</v>
      </c>
      <c r="BL145" s="10" t="s">
        <v>81</v>
      </c>
      <c r="BM145" s="110" t="s">
        <v>103</v>
      </c>
    </row>
    <row r="146" spans="1:65" s="2" customFormat="1" ht="36" x14ac:dyDescent="0.2">
      <c r="A146" s="20"/>
      <c r="B146" s="98"/>
      <c r="C146" s="99">
        <v>7</v>
      </c>
      <c r="D146" s="99" t="s">
        <v>77</v>
      </c>
      <c r="E146" s="100" t="s">
        <v>98</v>
      </c>
      <c r="F146" s="101" t="s">
        <v>99</v>
      </c>
      <c r="G146" s="102" t="s">
        <v>80</v>
      </c>
      <c r="H146" s="103">
        <v>80.090999999999994</v>
      </c>
      <c r="I146" s="104">
        <v>0</v>
      </c>
      <c r="J146" s="104">
        <f>ROUND(I146*H146,2)</f>
        <v>0</v>
      </c>
      <c r="K146" s="105"/>
      <c r="L146" s="21"/>
      <c r="M146" s="106" t="s">
        <v>0</v>
      </c>
      <c r="N146" s="107" t="s">
        <v>25</v>
      </c>
      <c r="O146" s="108">
        <v>0</v>
      </c>
      <c r="P146" s="108">
        <f>O146*H146</f>
        <v>0</v>
      </c>
      <c r="Q146" s="108">
        <v>0</v>
      </c>
      <c r="R146" s="108">
        <f>Q146*H146</f>
        <v>0</v>
      </c>
      <c r="S146" s="108">
        <v>0</v>
      </c>
      <c r="T146" s="109">
        <f>S146*H146</f>
        <v>0</v>
      </c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R146" s="110" t="s">
        <v>81</v>
      </c>
      <c r="AT146" s="110" t="s">
        <v>77</v>
      </c>
      <c r="AU146" s="110" t="s">
        <v>82</v>
      </c>
      <c r="AY146" s="10" t="s">
        <v>74</v>
      </c>
      <c r="BE146" s="111">
        <f>IF(N146="základná",J146,0)</f>
        <v>0</v>
      </c>
      <c r="BF146" s="111">
        <f>IF(N146="znížená",J146,0)</f>
        <v>0</v>
      </c>
      <c r="BG146" s="111">
        <f>IF(N146="zákl. prenesená",J146,0)</f>
        <v>0</v>
      </c>
      <c r="BH146" s="111">
        <f>IF(N146="zníž. prenesená",J146,0)</f>
        <v>0</v>
      </c>
      <c r="BI146" s="111">
        <f>IF(N146="nulová",J146,0)</f>
        <v>0</v>
      </c>
      <c r="BJ146" s="10" t="s">
        <v>82</v>
      </c>
      <c r="BK146" s="111">
        <f>ROUND(I146*H146,2)</f>
        <v>0</v>
      </c>
      <c r="BL146" s="10" t="s">
        <v>81</v>
      </c>
      <c r="BM146" s="110" t="s">
        <v>104</v>
      </c>
    </row>
    <row r="147" spans="1:65" s="2" customFormat="1" ht="24" x14ac:dyDescent="0.2">
      <c r="A147" s="20"/>
      <c r="B147" s="98"/>
      <c r="C147" s="99">
        <v>8</v>
      </c>
      <c r="D147" s="99" t="s">
        <v>77</v>
      </c>
      <c r="E147" s="100" t="s">
        <v>101</v>
      </c>
      <c r="F147" s="101" t="s">
        <v>102</v>
      </c>
      <c r="G147" s="102" t="s">
        <v>80</v>
      </c>
      <c r="H147" s="103">
        <v>1121.2739999999999</v>
      </c>
      <c r="I147" s="104">
        <v>0</v>
      </c>
      <c r="J147" s="104">
        <f>ROUND(I147*H147,2)</f>
        <v>0</v>
      </c>
      <c r="K147" s="105"/>
      <c r="L147" s="21"/>
      <c r="M147" s="106" t="s">
        <v>0</v>
      </c>
      <c r="N147" s="107" t="s">
        <v>25</v>
      </c>
      <c r="O147" s="108">
        <v>0</v>
      </c>
      <c r="P147" s="108">
        <f>O147*H147</f>
        <v>0</v>
      </c>
      <c r="Q147" s="108">
        <v>0</v>
      </c>
      <c r="R147" s="108">
        <f>Q147*H147</f>
        <v>0</v>
      </c>
      <c r="S147" s="108">
        <v>0</v>
      </c>
      <c r="T147" s="109">
        <f>S147*H147</f>
        <v>0</v>
      </c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R147" s="110" t="s">
        <v>81</v>
      </c>
      <c r="AT147" s="110" t="s">
        <v>77</v>
      </c>
      <c r="AU147" s="110" t="s">
        <v>82</v>
      </c>
      <c r="AY147" s="10" t="s">
        <v>74</v>
      </c>
      <c r="BE147" s="111">
        <f>IF(N147="základná",J147,0)</f>
        <v>0</v>
      </c>
      <c r="BF147" s="111">
        <f>IF(N147="znížená",J147,0)</f>
        <v>0</v>
      </c>
      <c r="BG147" s="111">
        <f>IF(N147="zákl. prenesená",J147,0)</f>
        <v>0</v>
      </c>
      <c r="BH147" s="111">
        <f>IF(N147="zníž. prenesená",J147,0)</f>
        <v>0</v>
      </c>
      <c r="BI147" s="111">
        <f>IF(N147="nulová",J147,0)</f>
        <v>0</v>
      </c>
      <c r="BJ147" s="10" t="s">
        <v>82</v>
      </c>
      <c r="BK147" s="111">
        <f>ROUND(I147*H147,2)</f>
        <v>0</v>
      </c>
      <c r="BL147" s="10" t="s">
        <v>81</v>
      </c>
      <c r="BM147" s="110" t="s">
        <v>110</v>
      </c>
    </row>
    <row r="148" spans="1:65" s="2" customFormat="1" ht="12" x14ac:dyDescent="0.2">
      <c r="A148" s="20"/>
      <c r="B148" s="98"/>
      <c r="C148" s="99">
        <v>9</v>
      </c>
      <c r="D148" s="99" t="s">
        <v>77</v>
      </c>
      <c r="E148" s="100" t="s">
        <v>125</v>
      </c>
      <c r="F148" s="101" t="s">
        <v>126</v>
      </c>
      <c r="G148" s="102" t="s">
        <v>118</v>
      </c>
      <c r="H148" s="103">
        <v>1</v>
      </c>
      <c r="I148" s="104">
        <v>0</v>
      </c>
      <c r="J148" s="104">
        <f>ROUND(I148*H148,2)</f>
        <v>0</v>
      </c>
      <c r="K148" s="105"/>
      <c r="L148" s="21"/>
      <c r="M148" s="106" t="s">
        <v>0</v>
      </c>
      <c r="N148" s="107" t="s">
        <v>25</v>
      </c>
      <c r="O148" s="108">
        <v>0</v>
      </c>
      <c r="P148" s="108">
        <f>O148*H148</f>
        <v>0</v>
      </c>
      <c r="Q148" s="108">
        <v>0</v>
      </c>
      <c r="R148" s="108">
        <f>Q148*H148</f>
        <v>0</v>
      </c>
      <c r="S148" s="108">
        <v>0</v>
      </c>
      <c r="T148" s="109">
        <f>S148*H148</f>
        <v>0</v>
      </c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R148" s="110" t="s">
        <v>81</v>
      </c>
      <c r="AT148" s="110" t="s">
        <v>77</v>
      </c>
      <c r="AU148" s="110" t="s">
        <v>82</v>
      </c>
      <c r="AY148" s="10" t="s">
        <v>74</v>
      </c>
      <c r="BE148" s="111">
        <f>IF(N148="základná",J148,0)</f>
        <v>0</v>
      </c>
      <c r="BF148" s="111">
        <f>IF(N148="znížená",J148,0)</f>
        <v>0</v>
      </c>
      <c r="BG148" s="111">
        <f>IF(N148="zákl. prenesená",J148,0)</f>
        <v>0</v>
      </c>
      <c r="BH148" s="111">
        <f>IF(N148="zníž. prenesená",J148,0)</f>
        <v>0</v>
      </c>
      <c r="BI148" s="111">
        <f>IF(N148="nulová",J148,0)</f>
        <v>0</v>
      </c>
      <c r="BJ148" s="10" t="s">
        <v>82</v>
      </c>
      <c r="BK148" s="111">
        <f>ROUND(I148*H148,2)</f>
        <v>0</v>
      </c>
      <c r="BL148" s="10" t="s">
        <v>81</v>
      </c>
      <c r="BM148" s="110" t="s">
        <v>3</v>
      </c>
    </row>
    <row r="149" spans="1:65" s="2" customFormat="1" ht="12" x14ac:dyDescent="0.2">
      <c r="A149" s="20"/>
      <c r="B149" s="98"/>
      <c r="C149" s="99">
        <v>10</v>
      </c>
      <c r="D149" s="99" t="s">
        <v>77</v>
      </c>
      <c r="E149" s="100" t="s">
        <v>127</v>
      </c>
      <c r="F149" s="101" t="s">
        <v>128</v>
      </c>
      <c r="G149" s="102" t="s">
        <v>129</v>
      </c>
      <c r="H149" s="103">
        <v>24.55</v>
      </c>
      <c r="I149" s="104">
        <v>0</v>
      </c>
      <c r="J149" s="104">
        <f>ROUND(I149*H149,2)</f>
        <v>0</v>
      </c>
      <c r="K149" s="105"/>
      <c r="L149" s="21"/>
      <c r="M149" s="106" t="s">
        <v>0</v>
      </c>
      <c r="N149" s="107" t="s">
        <v>25</v>
      </c>
      <c r="O149" s="108">
        <v>0</v>
      </c>
      <c r="P149" s="108">
        <f>O149*H149</f>
        <v>0</v>
      </c>
      <c r="Q149" s="108">
        <v>0</v>
      </c>
      <c r="R149" s="108">
        <f>Q149*H149</f>
        <v>0</v>
      </c>
      <c r="S149" s="108">
        <v>0</v>
      </c>
      <c r="T149" s="109">
        <f>S149*H149</f>
        <v>0</v>
      </c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R149" s="110" t="s">
        <v>81</v>
      </c>
      <c r="AT149" s="110" t="s">
        <v>77</v>
      </c>
      <c r="AU149" s="110" t="s">
        <v>82</v>
      </c>
      <c r="AY149" s="10" t="s">
        <v>74</v>
      </c>
      <c r="BE149" s="111">
        <f>IF(N149="základná",J149,0)</f>
        <v>0</v>
      </c>
      <c r="BF149" s="111">
        <f>IF(N149="znížená",J149,0)</f>
        <v>0</v>
      </c>
      <c r="BG149" s="111">
        <f>IF(N149="zákl. prenesená",J149,0)</f>
        <v>0</v>
      </c>
      <c r="BH149" s="111">
        <f>IF(N149="zníž. prenesená",J149,0)</f>
        <v>0</v>
      </c>
      <c r="BI149" s="111">
        <f>IF(N149="nulová",J149,0)</f>
        <v>0</v>
      </c>
      <c r="BJ149" s="10" t="s">
        <v>82</v>
      </c>
      <c r="BK149" s="111">
        <f>ROUND(I149*H149,2)</f>
        <v>0</v>
      </c>
      <c r="BL149" s="10" t="s">
        <v>81</v>
      </c>
      <c r="BM149" s="110" t="s">
        <v>130</v>
      </c>
    </row>
    <row r="150" spans="1:65" s="7" customFormat="1" ht="64.5" customHeight="1" x14ac:dyDescent="0.2">
      <c r="B150" s="86"/>
      <c r="D150" s="87" t="s">
        <v>41</v>
      </c>
      <c r="E150" s="96" t="s">
        <v>105</v>
      </c>
      <c r="F150" s="96" t="s">
        <v>106</v>
      </c>
      <c r="J150" s="97">
        <f>BK150</f>
        <v>0</v>
      </c>
      <c r="L150" s="86"/>
      <c r="M150" s="90"/>
      <c r="N150" s="91"/>
      <c r="O150" s="91"/>
      <c r="P150" s="92">
        <f>P151</f>
        <v>0</v>
      </c>
      <c r="Q150" s="91"/>
      <c r="R150" s="92">
        <f>R151</f>
        <v>0</v>
      </c>
      <c r="S150" s="91"/>
      <c r="T150" s="93">
        <f>T151</f>
        <v>0</v>
      </c>
      <c r="AR150" s="87" t="s">
        <v>43</v>
      </c>
      <c r="AT150" s="94" t="s">
        <v>41</v>
      </c>
      <c r="AU150" s="94" t="s">
        <v>43</v>
      </c>
      <c r="AY150" s="87" t="s">
        <v>74</v>
      </c>
      <c r="BK150" s="95">
        <f>BK151</f>
        <v>0</v>
      </c>
    </row>
    <row r="151" spans="1:65" s="2" customFormat="1" ht="24" x14ac:dyDescent="0.2">
      <c r="A151" s="20"/>
      <c r="B151" s="98"/>
      <c r="C151" s="99">
        <v>11</v>
      </c>
      <c r="D151" s="99" t="s">
        <v>77</v>
      </c>
      <c r="E151" s="100" t="s">
        <v>107</v>
      </c>
      <c r="F151" s="101" t="s">
        <v>108</v>
      </c>
      <c r="G151" s="102" t="s">
        <v>109</v>
      </c>
      <c r="H151" s="103">
        <v>6.0670000000000002</v>
      </c>
      <c r="I151" s="104">
        <v>0</v>
      </c>
      <c r="J151" s="104">
        <f>ROUND(I151*H151,2)</f>
        <v>0</v>
      </c>
      <c r="K151" s="105"/>
      <c r="L151" s="21"/>
      <c r="M151" s="106" t="s">
        <v>0</v>
      </c>
      <c r="N151" s="107" t="s">
        <v>25</v>
      </c>
      <c r="O151" s="108">
        <v>0</v>
      </c>
      <c r="P151" s="108">
        <f>O151*H151</f>
        <v>0</v>
      </c>
      <c r="Q151" s="108">
        <v>0</v>
      </c>
      <c r="R151" s="108">
        <f>Q151*H151</f>
        <v>0</v>
      </c>
      <c r="S151" s="108">
        <v>0</v>
      </c>
      <c r="T151" s="109">
        <f>S151*H151</f>
        <v>0</v>
      </c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R151" s="110" t="s">
        <v>81</v>
      </c>
      <c r="AT151" s="110" t="s">
        <v>77</v>
      </c>
      <c r="AU151" s="110" t="s">
        <v>82</v>
      </c>
      <c r="AY151" s="10" t="s">
        <v>74</v>
      </c>
      <c r="BE151" s="111">
        <f>IF(N151="základná",J151,0)</f>
        <v>0</v>
      </c>
      <c r="BF151" s="111">
        <f>IF(N151="znížená",J151,0)</f>
        <v>0</v>
      </c>
      <c r="BG151" s="111">
        <f>IF(N151="zákl. prenesená",J151,0)</f>
        <v>0</v>
      </c>
      <c r="BH151" s="111">
        <f>IF(N151="zníž. prenesená",J151,0)</f>
        <v>0</v>
      </c>
      <c r="BI151" s="111">
        <f>IF(N151="nulová",J151,0)</f>
        <v>0</v>
      </c>
      <c r="BJ151" s="10" t="s">
        <v>82</v>
      </c>
      <c r="BK151" s="111">
        <f>ROUND(I151*H151,2)</f>
        <v>0</v>
      </c>
      <c r="BL151" s="10" t="s">
        <v>81</v>
      </c>
      <c r="BM151" s="110" t="s">
        <v>131</v>
      </c>
    </row>
    <row r="152" spans="1:65" s="7" customFormat="1" ht="15" x14ac:dyDescent="0.2">
      <c r="B152" s="86"/>
      <c r="D152" s="87" t="s">
        <v>41</v>
      </c>
      <c r="E152" s="88" t="s">
        <v>132</v>
      </c>
      <c r="F152" s="88" t="s">
        <v>133</v>
      </c>
      <c r="J152" s="89">
        <f>BK152</f>
        <v>0</v>
      </c>
      <c r="L152" s="86"/>
      <c r="M152" s="90"/>
      <c r="N152" s="91"/>
      <c r="O152" s="91"/>
      <c r="P152" s="92">
        <f>P153</f>
        <v>0</v>
      </c>
      <c r="Q152" s="91"/>
      <c r="R152" s="92">
        <f>R153</f>
        <v>0</v>
      </c>
      <c r="S152" s="91"/>
      <c r="T152" s="93">
        <f>T153</f>
        <v>0</v>
      </c>
      <c r="AR152" s="87" t="s">
        <v>82</v>
      </c>
      <c r="AT152" s="94" t="s">
        <v>41</v>
      </c>
      <c r="AU152" s="94" t="s">
        <v>42</v>
      </c>
      <c r="AY152" s="87" t="s">
        <v>74</v>
      </c>
      <c r="BK152" s="95">
        <f>BK153</f>
        <v>0</v>
      </c>
    </row>
    <row r="153" spans="1:65" s="7" customFormat="1" ht="57.75" customHeight="1" x14ac:dyDescent="0.2">
      <c r="B153" s="86"/>
      <c r="D153" s="87" t="s">
        <v>41</v>
      </c>
      <c r="E153" s="96" t="s">
        <v>134</v>
      </c>
      <c r="F153" s="96" t="s">
        <v>135</v>
      </c>
      <c r="J153" s="97">
        <f>BK153</f>
        <v>0</v>
      </c>
      <c r="L153" s="86"/>
      <c r="M153" s="90"/>
      <c r="N153" s="91"/>
      <c r="O153" s="91"/>
      <c r="P153" s="92">
        <f>SUM(P154:P158)</f>
        <v>0</v>
      </c>
      <c r="Q153" s="91"/>
      <c r="R153" s="92">
        <f>SUM(R154:R158)</f>
        <v>0</v>
      </c>
      <c r="S153" s="91"/>
      <c r="T153" s="93">
        <f>SUM(T154:T158)</f>
        <v>0</v>
      </c>
      <c r="AR153" s="87" t="s">
        <v>82</v>
      </c>
      <c r="AT153" s="94" t="s">
        <v>41</v>
      </c>
      <c r="AU153" s="94" t="s">
        <v>43</v>
      </c>
      <c r="AY153" s="87" t="s">
        <v>74</v>
      </c>
      <c r="BK153" s="95">
        <f>SUM(BK154:BK158)</f>
        <v>0</v>
      </c>
    </row>
    <row r="154" spans="1:65" s="2" customFormat="1" ht="24" x14ac:dyDescent="0.2">
      <c r="A154" s="20"/>
      <c r="B154" s="98"/>
      <c r="C154" s="99">
        <v>12</v>
      </c>
      <c r="D154" s="99" t="s">
        <v>77</v>
      </c>
      <c r="E154" s="100" t="s">
        <v>136</v>
      </c>
      <c r="F154" s="101" t="s">
        <v>137</v>
      </c>
      <c r="G154" s="102" t="s">
        <v>129</v>
      </c>
      <c r="H154" s="103">
        <v>7.05</v>
      </c>
      <c r="I154" s="104">
        <v>0</v>
      </c>
      <c r="J154" s="104">
        <f>ROUND(I154*H154,2)</f>
        <v>0</v>
      </c>
      <c r="K154" s="105"/>
      <c r="L154" s="21"/>
      <c r="M154" s="106" t="s">
        <v>0</v>
      </c>
      <c r="N154" s="107" t="s">
        <v>25</v>
      </c>
      <c r="O154" s="108">
        <v>0</v>
      </c>
      <c r="P154" s="108">
        <f>O154*H154</f>
        <v>0</v>
      </c>
      <c r="Q154" s="108">
        <v>0</v>
      </c>
      <c r="R154" s="108">
        <f>Q154*H154</f>
        <v>0</v>
      </c>
      <c r="S154" s="108">
        <v>0</v>
      </c>
      <c r="T154" s="109">
        <f>S154*H154</f>
        <v>0</v>
      </c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R154" s="110" t="s">
        <v>104</v>
      </c>
      <c r="AT154" s="110" t="s">
        <v>77</v>
      </c>
      <c r="AU154" s="110" t="s">
        <v>82</v>
      </c>
      <c r="AY154" s="10" t="s">
        <v>74</v>
      </c>
      <c r="BE154" s="111">
        <f>IF(N154="základná",J154,0)</f>
        <v>0</v>
      </c>
      <c r="BF154" s="111">
        <f>IF(N154="znížená",J154,0)</f>
        <v>0</v>
      </c>
      <c r="BG154" s="111">
        <f>IF(N154="zákl. prenesená",J154,0)</f>
        <v>0</v>
      </c>
      <c r="BH154" s="111">
        <f>IF(N154="zníž. prenesená",J154,0)</f>
        <v>0</v>
      </c>
      <c r="BI154" s="111">
        <f>IF(N154="nulová",J154,0)</f>
        <v>0</v>
      </c>
      <c r="BJ154" s="10" t="s">
        <v>82</v>
      </c>
      <c r="BK154" s="111">
        <f>ROUND(I154*H154,2)</f>
        <v>0</v>
      </c>
      <c r="BL154" s="10" t="s">
        <v>104</v>
      </c>
      <c r="BM154" s="110" t="s">
        <v>138</v>
      </c>
    </row>
    <row r="155" spans="1:65" s="8" customFormat="1" x14ac:dyDescent="0.2">
      <c r="B155" s="112"/>
      <c r="D155" s="113" t="s">
        <v>85</v>
      </c>
      <c r="E155" s="114" t="s">
        <v>0</v>
      </c>
      <c r="F155" s="115" t="s">
        <v>139</v>
      </c>
      <c r="H155" s="116">
        <v>7.05</v>
      </c>
      <c r="L155" s="112"/>
      <c r="M155" s="117"/>
      <c r="N155" s="118"/>
      <c r="O155" s="118"/>
      <c r="P155" s="118"/>
      <c r="Q155" s="118"/>
      <c r="R155" s="118"/>
      <c r="S155" s="118"/>
      <c r="T155" s="119"/>
      <c r="AT155" s="114" t="s">
        <v>85</v>
      </c>
      <c r="AU155" s="114" t="s">
        <v>82</v>
      </c>
      <c r="AV155" s="8" t="s">
        <v>82</v>
      </c>
      <c r="AW155" s="8" t="s">
        <v>16</v>
      </c>
      <c r="AX155" s="8" t="s">
        <v>42</v>
      </c>
      <c r="AY155" s="114" t="s">
        <v>74</v>
      </c>
    </row>
    <row r="156" spans="1:65" s="9" customFormat="1" x14ac:dyDescent="0.2">
      <c r="B156" s="120"/>
      <c r="D156" s="113" t="s">
        <v>85</v>
      </c>
      <c r="E156" s="121" t="s">
        <v>0</v>
      </c>
      <c r="F156" s="122" t="s">
        <v>86</v>
      </c>
      <c r="H156" s="123">
        <v>7.05</v>
      </c>
      <c r="L156" s="120"/>
      <c r="M156" s="124"/>
      <c r="N156" s="125"/>
      <c r="O156" s="125"/>
      <c r="P156" s="125"/>
      <c r="Q156" s="125"/>
      <c r="R156" s="125"/>
      <c r="S156" s="125"/>
      <c r="T156" s="126"/>
      <c r="AT156" s="121" t="s">
        <v>85</v>
      </c>
      <c r="AU156" s="121" t="s">
        <v>82</v>
      </c>
      <c r="AV156" s="9" t="s">
        <v>81</v>
      </c>
      <c r="AW156" s="9" t="s">
        <v>16</v>
      </c>
      <c r="AX156" s="9" t="s">
        <v>43</v>
      </c>
      <c r="AY156" s="121" t="s">
        <v>74</v>
      </c>
    </row>
    <row r="157" spans="1:65" s="2" customFormat="1" ht="24" x14ac:dyDescent="0.2">
      <c r="A157" s="20"/>
      <c r="B157" s="98"/>
      <c r="C157" s="99">
        <v>13</v>
      </c>
      <c r="D157" s="99" t="s">
        <v>77</v>
      </c>
      <c r="E157" s="100" t="s">
        <v>140</v>
      </c>
      <c r="F157" s="101" t="s">
        <v>141</v>
      </c>
      <c r="G157" s="102" t="s">
        <v>129</v>
      </c>
      <c r="H157" s="103">
        <v>7.05</v>
      </c>
      <c r="I157" s="104">
        <v>0</v>
      </c>
      <c r="J157" s="104">
        <f>ROUND(I157*H157,2)</f>
        <v>0</v>
      </c>
      <c r="K157" s="105"/>
      <c r="L157" s="21"/>
      <c r="M157" s="106" t="s">
        <v>0</v>
      </c>
      <c r="N157" s="107" t="s">
        <v>25</v>
      </c>
      <c r="O157" s="108">
        <v>0</v>
      </c>
      <c r="P157" s="108">
        <f>O157*H157</f>
        <v>0</v>
      </c>
      <c r="Q157" s="108">
        <v>0</v>
      </c>
      <c r="R157" s="108">
        <f>Q157*H157</f>
        <v>0</v>
      </c>
      <c r="S157" s="108">
        <v>0</v>
      </c>
      <c r="T157" s="109">
        <f>S157*H157</f>
        <v>0</v>
      </c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R157" s="110" t="s">
        <v>104</v>
      </c>
      <c r="AT157" s="110" t="s">
        <v>77</v>
      </c>
      <c r="AU157" s="110" t="s">
        <v>82</v>
      </c>
      <c r="AY157" s="10" t="s">
        <v>74</v>
      </c>
      <c r="BE157" s="111">
        <f>IF(N157="základná",J157,0)</f>
        <v>0</v>
      </c>
      <c r="BF157" s="111">
        <f>IF(N157="znížená",J157,0)</f>
        <v>0</v>
      </c>
      <c r="BG157" s="111">
        <f>IF(N157="zákl. prenesená",J157,0)</f>
        <v>0</v>
      </c>
      <c r="BH157" s="111">
        <f>IF(N157="zníž. prenesená",J157,0)</f>
        <v>0</v>
      </c>
      <c r="BI157" s="111">
        <f>IF(N157="nulová",J157,0)</f>
        <v>0</v>
      </c>
      <c r="BJ157" s="10" t="s">
        <v>82</v>
      </c>
      <c r="BK157" s="111">
        <f>ROUND(I157*H157,2)</f>
        <v>0</v>
      </c>
      <c r="BL157" s="10" t="s">
        <v>104</v>
      </c>
      <c r="BM157" s="110" t="s">
        <v>142</v>
      </c>
    </row>
    <row r="158" spans="1:65" s="2" customFormat="1" ht="24" x14ac:dyDescent="0.2">
      <c r="A158" s="20"/>
      <c r="B158" s="98"/>
      <c r="C158" s="99">
        <v>14</v>
      </c>
      <c r="D158" s="99" t="s">
        <v>77</v>
      </c>
      <c r="E158" s="100" t="s">
        <v>143</v>
      </c>
      <c r="F158" s="101" t="s">
        <v>144</v>
      </c>
      <c r="G158" s="102" t="s">
        <v>145</v>
      </c>
      <c r="H158" s="103">
        <v>1.1719999999999999</v>
      </c>
      <c r="I158" s="104">
        <v>0</v>
      </c>
      <c r="J158" s="104">
        <f>ROUND(I158*H158,2)</f>
        <v>0</v>
      </c>
      <c r="K158" s="105"/>
      <c r="L158" s="21"/>
      <c r="M158" s="106" t="s">
        <v>0</v>
      </c>
      <c r="N158" s="107" t="s">
        <v>25</v>
      </c>
      <c r="O158" s="108">
        <v>0</v>
      </c>
      <c r="P158" s="108">
        <f>O158*H158</f>
        <v>0</v>
      </c>
      <c r="Q158" s="108">
        <v>0</v>
      </c>
      <c r="R158" s="108">
        <f>Q158*H158</f>
        <v>0</v>
      </c>
      <c r="S158" s="108">
        <v>0</v>
      </c>
      <c r="T158" s="109">
        <f>S158*H158</f>
        <v>0</v>
      </c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R158" s="110" t="s">
        <v>104</v>
      </c>
      <c r="AT158" s="110" t="s">
        <v>77</v>
      </c>
      <c r="AU158" s="110" t="s">
        <v>82</v>
      </c>
      <c r="AY158" s="10" t="s">
        <v>74</v>
      </c>
      <c r="BE158" s="111">
        <f>IF(N158="základná",J158,0)</f>
        <v>0</v>
      </c>
      <c r="BF158" s="111">
        <f>IF(N158="znížená",J158,0)</f>
        <v>0</v>
      </c>
      <c r="BG158" s="111">
        <f>IF(N158="zákl. prenesená",J158,0)</f>
        <v>0</v>
      </c>
      <c r="BH158" s="111">
        <f>IF(N158="zníž. prenesená",J158,0)</f>
        <v>0</v>
      </c>
      <c r="BI158" s="111">
        <f>IF(N158="nulová",J158,0)</f>
        <v>0</v>
      </c>
      <c r="BJ158" s="10" t="s">
        <v>82</v>
      </c>
      <c r="BK158" s="111">
        <f>ROUND(I158*H158,2)</f>
        <v>0</v>
      </c>
      <c r="BL158" s="10" t="s">
        <v>104</v>
      </c>
      <c r="BM158" s="110" t="s">
        <v>146</v>
      </c>
    </row>
    <row r="159" spans="1:65" s="7" customFormat="1" ht="54.75" customHeight="1" x14ac:dyDescent="0.2">
      <c r="B159" s="86"/>
      <c r="D159" s="87" t="s">
        <v>41</v>
      </c>
      <c r="E159" s="88" t="s">
        <v>147</v>
      </c>
      <c r="F159" s="88" t="s">
        <v>148</v>
      </c>
      <c r="J159" s="89">
        <f>BK159</f>
        <v>0</v>
      </c>
      <c r="L159" s="86"/>
      <c r="M159" s="90"/>
      <c r="N159" s="91"/>
      <c r="O159" s="91"/>
      <c r="P159" s="92">
        <f>P160</f>
        <v>0</v>
      </c>
      <c r="Q159" s="91"/>
      <c r="R159" s="92">
        <f>R160</f>
        <v>0</v>
      </c>
      <c r="S159" s="91"/>
      <c r="T159" s="93">
        <f>T160</f>
        <v>0</v>
      </c>
      <c r="AR159" s="87" t="s">
        <v>87</v>
      </c>
      <c r="AT159" s="94" t="s">
        <v>41</v>
      </c>
      <c r="AU159" s="94" t="s">
        <v>42</v>
      </c>
      <c r="AY159" s="87" t="s">
        <v>74</v>
      </c>
      <c r="BK159" s="95">
        <f>BK160</f>
        <v>0</v>
      </c>
    </row>
    <row r="160" spans="1:65" s="7" customFormat="1" ht="12.75" x14ac:dyDescent="0.2">
      <c r="B160" s="86"/>
      <c r="D160" s="87" t="s">
        <v>41</v>
      </c>
      <c r="E160" s="96" t="s">
        <v>149</v>
      </c>
      <c r="F160" s="96" t="s">
        <v>150</v>
      </c>
      <c r="J160" s="97">
        <f>BK160</f>
        <v>0</v>
      </c>
      <c r="L160" s="86"/>
      <c r="M160" s="90"/>
      <c r="N160" s="91"/>
      <c r="O160" s="91"/>
      <c r="P160" s="92">
        <f>P161</f>
        <v>0</v>
      </c>
      <c r="Q160" s="91"/>
      <c r="R160" s="92">
        <f>R161</f>
        <v>0</v>
      </c>
      <c r="S160" s="91"/>
      <c r="T160" s="93">
        <f>T161</f>
        <v>0</v>
      </c>
      <c r="AR160" s="87" t="s">
        <v>87</v>
      </c>
      <c r="AT160" s="94" t="s">
        <v>41</v>
      </c>
      <c r="AU160" s="94" t="s">
        <v>43</v>
      </c>
      <c r="AY160" s="87" t="s">
        <v>74</v>
      </c>
      <c r="BK160" s="95">
        <f>BK161</f>
        <v>0</v>
      </c>
    </row>
    <row r="161" spans="1:65" s="2" customFormat="1" ht="24" x14ac:dyDescent="0.2">
      <c r="A161" s="20"/>
      <c r="B161" s="98"/>
      <c r="C161" s="99">
        <v>15</v>
      </c>
      <c r="D161" s="99" t="s">
        <v>77</v>
      </c>
      <c r="E161" s="100" t="s">
        <v>151</v>
      </c>
      <c r="F161" s="101" t="s">
        <v>152</v>
      </c>
      <c r="G161" s="102" t="s">
        <v>118</v>
      </c>
      <c r="H161" s="103">
        <v>3</v>
      </c>
      <c r="I161" s="104">
        <v>0</v>
      </c>
      <c r="J161" s="104">
        <f>ROUND(I161*H161,2)</f>
        <v>0</v>
      </c>
      <c r="K161" s="105"/>
      <c r="L161" s="21"/>
      <c r="M161" s="127" t="s">
        <v>0</v>
      </c>
      <c r="N161" s="128" t="s">
        <v>25</v>
      </c>
      <c r="O161" s="129">
        <v>0</v>
      </c>
      <c r="P161" s="129">
        <f>O161*H161</f>
        <v>0</v>
      </c>
      <c r="Q161" s="129">
        <v>0</v>
      </c>
      <c r="R161" s="129">
        <f>Q161*H161</f>
        <v>0</v>
      </c>
      <c r="S161" s="129">
        <v>0</v>
      </c>
      <c r="T161" s="130">
        <f>S161*H161</f>
        <v>0</v>
      </c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R161" s="110" t="s">
        <v>153</v>
      </c>
      <c r="AT161" s="110" t="s">
        <v>77</v>
      </c>
      <c r="AU161" s="110" t="s">
        <v>82</v>
      </c>
      <c r="AY161" s="10" t="s">
        <v>74</v>
      </c>
      <c r="BE161" s="111">
        <f>IF(N161="základná",J161,0)</f>
        <v>0</v>
      </c>
      <c r="BF161" s="111">
        <f>IF(N161="znížená",J161,0)</f>
        <v>0</v>
      </c>
      <c r="BG161" s="111">
        <f>IF(N161="zákl. prenesená",J161,0)</f>
        <v>0</v>
      </c>
      <c r="BH161" s="111">
        <f>IF(N161="zníž. prenesená",J161,0)</f>
        <v>0</v>
      </c>
      <c r="BI161" s="111">
        <f>IF(N161="nulová",J161,0)</f>
        <v>0</v>
      </c>
      <c r="BJ161" s="10" t="s">
        <v>82</v>
      </c>
      <c r="BK161" s="111">
        <f>ROUND(I161*H161,2)</f>
        <v>0</v>
      </c>
      <c r="BL161" s="10" t="s">
        <v>153</v>
      </c>
      <c r="BM161" s="110" t="s">
        <v>154</v>
      </c>
    </row>
    <row r="162" spans="1:65" s="2" customFormat="1" x14ac:dyDescent="0.2">
      <c r="A162" s="20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21"/>
      <c r="M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</row>
  </sheetData>
  <autoFilter ref="C127:K161" xr:uid="{00000000-0009-0000-0000-000000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02 - Zateplenie obvodovéh...</vt:lpstr>
      <vt:lpstr>'02 - Zateplenie obvodovéh...'!Názvy_tlače</vt:lpstr>
      <vt:lpstr>'02 - Zateplenie obvodovéh...'!Oblasť_tlače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DESKTOP-7FR8MND\Dell</dc:creator>
  <cp:lastModifiedBy>Roman Mikušinec</cp:lastModifiedBy>
  <cp:lastPrinted>2020-04-22T13:22:09Z</cp:lastPrinted>
  <dcterms:created xsi:type="dcterms:W3CDTF">2020-04-21T18:08:09Z</dcterms:created>
  <dcterms:modified xsi:type="dcterms:W3CDTF">2020-07-07T18:56:06Z</dcterms:modified>
</cp:coreProperties>
</file>